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01"/>
  <workbookPr/>
  <mc:AlternateContent xmlns:mc="http://schemas.openxmlformats.org/markup-compatibility/2006">
    <mc:Choice Requires="x15">
      <x15ac:absPath xmlns:x15ac="http://schemas.microsoft.com/office/spreadsheetml/2010/11/ac" url="W:\Baltijas krasti\Projekti\LIFE\Ekosistēmu pakalpojumi LIFE\Implementation\B1_B2-Ecosystems asessment\B2 nodevums_scenariji\jaunie darba varianti\DELIVERABLE\"/>
    </mc:Choice>
  </mc:AlternateContent>
  <xr:revisionPtr revIDLastSave="0" documentId="8_{684885B6-FAEF-4A5B-AB9A-9B2558F46813}" xr6:coauthVersionLast="38" xr6:coauthVersionMax="38" xr10:uidLastSave="{00000000-0000-0000-0000-000000000000}"/>
  <workbookProtection workbookAlgorithmName="SHA-512" workbookHashValue="TstmtfAGjF/A71HhVgqNYfyEmtEzZw0RecgOpp1jmH80HHer1o985vvkRulWs2G5RLvM8TDX5UqAuARba9akjg==" workbookSaltValue="mvuDxKgscDoZI17ZIFr+jQ==" workbookSpinCount="100000" lockStructure="1"/>
  <bookViews>
    <workbookView xWindow="0" yWindow="0" windowWidth="28800" windowHeight="11925" tabRatio="874" firstSheet="3" activeTab="3" xr2:uid="{00000000-000D-0000-FFFF-FFFF00000000}"/>
  </bookViews>
  <sheets>
    <sheet name="Titullapa" sheetId="10" r:id="rId1"/>
    <sheet name="Saturs" sheetId="11" r:id="rId2"/>
    <sheet name="1. Modeļa apraksts" sheetId="12" r:id="rId3"/>
    <sheet name="2. Datu ievade" sheetId="1" r:id="rId4"/>
    <sheet name="3. Finanšu-statistiskās konst." sheetId="3" state="hidden" r:id="rId5"/>
    <sheet name="S3-hid" sheetId="15" state="hidden" r:id="rId6"/>
    <sheet name="4. Nodrošinājuma EP" sheetId="4" state="hidden" r:id="rId7"/>
    <sheet name="5. Regulējošie EP" sheetId="8" state="hidden" r:id="rId8"/>
    <sheet name="6. Kultūras EP" sheetId="9" state="hidden" r:id="rId9"/>
    <sheet name="S-tmp" sheetId="23" state="hidden" r:id="rId10"/>
    <sheet name="3. S1 Kopsavilkums" sheetId="5" r:id="rId11"/>
    <sheet name="4. S2 Kopsavilkums" sheetId="17" r:id="rId12"/>
    <sheet name="5. S3 Kopsavilkums" sheetId="18" r:id="rId13"/>
    <sheet name="inputlists-hid" sheetId="14" state="hidden" r:id="rId14"/>
    <sheet name="6. Datu vizualizācija" sheetId="19" r:id="rId15"/>
    <sheet name="10.2.Datu vizualizācija" sheetId="21" state="hidden" r:id="rId16"/>
    <sheet name="vizual-hid" sheetId="20" state="hidden" r:id="rId17"/>
    <sheet name="validacija-hid" sheetId="16" state="hidden" r:id="rId18"/>
    <sheet name="7. Indikatoru apraksts" sheetId="22" r:id="rId19"/>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09" i="23" l="1"/>
  <c r="B108" i="23"/>
  <c r="B68" i="23"/>
  <c r="B67" i="23"/>
  <c r="B27" i="23"/>
  <c r="B26" i="23"/>
  <c r="B109" i="9"/>
  <c r="B108" i="9"/>
  <c r="B68" i="9"/>
  <c r="B67" i="9"/>
  <c r="B27" i="9"/>
  <c r="B26" i="9"/>
  <c r="B6" i="9"/>
  <c r="B7" i="9"/>
  <c r="B8" i="9"/>
  <c r="C8" i="9"/>
  <c r="C9" i="9"/>
  <c r="C10" i="9"/>
  <c r="C11" i="9"/>
  <c r="C12" i="9"/>
  <c r="B13" i="9"/>
  <c r="C13" i="9"/>
  <c r="D13" i="9"/>
  <c r="C14" i="9"/>
  <c r="D14" i="9"/>
  <c r="D15" i="9"/>
  <c r="C16" i="9"/>
  <c r="C17" i="9"/>
  <c r="C18" i="9"/>
  <c r="B19" i="9"/>
  <c r="C19" i="9"/>
  <c r="D19" i="9"/>
  <c r="D20" i="9"/>
  <c r="C21" i="9"/>
  <c r="D21" i="9"/>
  <c r="D22" i="9"/>
  <c r="C23" i="9"/>
  <c r="C24" i="9"/>
  <c r="B25" i="9"/>
  <c r="C25" i="9"/>
  <c r="C26" i="9"/>
  <c r="C27" i="9"/>
  <c r="C28" i="9"/>
  <c r="C29" i="9"/>
  <c r="C30" i="9"/>
  <c r="C31" i="9"/>
  <c r="C32" i="9"/>
  <c r="C33" i="9"/>
  <c r="C34" i="9"/>
  <c r="B35" i="9"/>
  <c r="B36" i="9"/>
  <c r="B37" i="9"/>
  <c r="B38" i="9"/>
  <c r="B109" i="8"/>
  <c r="B108" i="8"/>
  <c r="B68" i="8"/>
  <c r="B67" i="8"/>
  <c r="B27" i="8"/>
  <c r="B26" i="8"/>
  <c r="B109" i="4"/>
  <c r="B108" i="4"/>
  <c r="B68" i="4"/>
  <c r="B67" i="4"/>
  <c r="B27" i="4"/>
  <c r="B26" i="4"/>
  <c r="F6" i="15" l="1"/>
  <c r="F7" i="15"/>
  <c r="F8" i="15"/>
  <c r="F9" i="15"/>
  <c r="F10" i="15"/>
  <c r="F11" i="15"/>
  <c r="F12" i="15"/>
  <c r="F13" i="15"/>
  <c r="F14" i="15"/>
  <c r="F15" i="15"/>
  <c r="F16" i="15"/>
  <c r="F17" i="15"/>
  <c r="F18" i="15"/>
  <c r="F19" i="15"/>
  <c r="F20" i="15"/>
  <c r="F21" i="15"/>
  <c r="F22" i="15"/>
  <c r="F23" i="15"/>
  <c r="F24" i="15"/>
  <c r="F25" i="15"/>
  <c r="F26" i="15"/>
  <c r="F27" i="15"/>
  <c r="F28" i="15"/>
  <c r="F29" i="15"/>
  <c r="F30" i="15"/>
  <c r="F31" i="15"/>
  <c r="F32" i="15"/>
  <c r="F33" i="15"/>
  <c r="F34" i="15"/>
  <c r="F35" i="15"/>
  <c r="F36" i="15"/>
  <c r="E6" i="15"/>
  <c r="G6" i="15" s="1"/>
  <c r="E7" i="15"/>
  <c r="G7" i="15" s="1"/>
  <c r="E8" i="15"/>
  <c r="G8" i="15" s="1"/>
  <c r="E9" i="15"/>
  <c r="G9" i="15" s="1"/>
  <c r="E10" i="15"/>
  <c r="G10" i="15" s="1"/>
  <c r="E11" i="15"/>
  <c r="G11" i="15" s="1"/>
  <c r="E12" i="15"/>
  <c r="G12" i="15" s="1"/>
  <c r="E13" i="15"/>
  <c r="G13" i="15" s="1"/>
  <c r="E14" i="15"/>
  <c r="G14" i="15" s="1"/>
  <c r="E15" i="15"/>
  <c r="G15" i="15" s="1"/>
  <c r="E16" i="15"/>
  <c r="G16" i="15" s="1"/>
  <c r="E17" i="15"/>
  <c r="G17" i="15" s="1"/>
  <c r="E18" i="15"/>
  <c r="G18" i="15" s="1"/>
  <c r="E19" i="15"/>
  <c r="G19" i="15" s="1"/>
  <c r="E20" i="15"/>
  <c r="G20" i="15" s="1"/>
  <c r="E21" i="15"/>
  <c r="G21" i="15" s="1"/>
  <c r="E22" i="15"/>
  <c r="G22" i="15" s="1"/>
  <c r="E23" i="15"/>
  <c r="G23" i="15" s="1"/>
  <c r="E24" i="15"/>
  <c r="G24" i="15" s="1"/>
  <c r="E25" i="15"/>
  <c r="G25" i="15" s="1"/>
  <c r="E26" i="15"/>
  <c r="G26" i="15" s="1"/>
  <c r="E27" i="15"/>
  <c r="G27" i="15" s="1"/>
  <c r="E28" i="15"/>
  <c r="G28" i="15" s="1"/>
  <c r="E29" i="15"/>
  <c r="G29" i="15" s="1"/>
  <c r="E30" i="15"/>
  <c r="G30" i="15" s="1"/>
  <c r="E31" i="15"/>
  <c r="G31" i="15" s="1"/>
  <c r="E32" i="15"/>
  <c r="G32" i="15" s="1"/>
  <c r="E33" i="15"/>
  <c r="G33" i="15" s="1"/>
  <c r="E34" i="15"/>
  <c r="G34" i="15" s="1"/>
  <c r="E35" i="15"/>
  <c r="G35" i="15" s="1"/>
  <c r="E36" i="15"/>
  <c r="G36" i="15" s="1"/>
  <c r="B33" i="15"/>
  <c r="C22" i="15"/>
  <c r="C23" i="15"/>
  <c r="C24" i="15"/>
  <c r="C25" i="15"/>
  <c r="C26" i="15"/>
  <c r="C27" i="15"/>
  <c r="C28" i="15"/>
  <c r="C29" i="15"/>
  <c r="C30" i="15"/>
  <c r="C31" i="15"/>
  <c r="C32" i="15"/>
  <c r="C21" i="15"/>
  <c r="C15" i="15"/>
  <c r="C16" i="15"/>
  <c r="C14" i="15"/>
  <c r="D12" i="15"/>
  <c r="D13" i="15"/>
  <c r="D11" i="15"/>
  <c r="C7" i="15"/>
  <c r="C8" i="15"/>
  <c r="C9" i="15"/>
  <c r="C10" i="15"/>
  <c r="B11" i="15"/>
  <c r="W8" i="18"/>
  <c r="V8" i="18"/>
  <c r="U8" i="18"/>
  <c r="T8" i="18"/>
  <c r="P8" i="18"/>
  <c r="O8" i="18"/>
  <c r="N8" i="18"/>
  <c r="AI7" i="18"/>
  <c r="AH7" i="18"/>
  <c r="AG7" i="18"/>
  <c r="AF7" i="18"/>
  <c r="AE7" i="18"/>
  <c r="AD7" i="18"/>
  <c r="AC7" i="18"/>
  <c r="AB7" i="18"/>
  <c r="AA6" i="18"/>
  <c r="Z7" i="18"/>
  <c r="Y7" i="18"/>
  <c r="X7" i="18"/>
  <c r="V7" i="18"/>
  <c r="T7" i="18"/>
  <c r="S7" i="18"/>
  <c r="R7" i="18"/>
  <c r="Q7" i="18"/>
  <c r="N7" i="18"/>
  <c r="M7" i="18"/>
  <c r="L7" i="18"/>
  <c r="K7" i="18"/>
  <c r="J7" i="18"/>
  <c r="I7" i="18"/>
  <c r="AM6" i="18"/>
  <c r="AL6" i="18"/>
  <c r="AK6" i="18"/>
  <c r="AJ6" i="18"/>
  <c r="AB6" i="18"/>
  <c r="T6" i="18"/>
  <c r="N6" i="18"/>
  <c r="I6" i="18"/>
  <c r="H6" i="18"/>
  <c r="W8" i="17"/>
  <c r="V8" i="17"/>
  <c r="U8" i="17"/>
  <c r="T8" i="17"/>
  <c r="P8" i="17"/>
  <c r="O8" i="17"/>
  <c r="N8" i="17"/>
  <c r="AI7" i="17"/>
  <c r="AH7" i="17"/>
  <c r="AG7" i="17"/>
  <c r="AF7" i="17"/>
  <c r="AE7" i="17"/>
  <c r="AD7" i="17"/>
  <c r="AC7" i="17"/>
  <c r="AB7" i="17"/>
  <c r="AA6" i="17"/>
  <c r="Z7" i="17"/>
  <c r="Y7" i="17"/>
  <c r="X7" i="17"/>
  <c r="V7" i="17"/>
  <c r="T7" i="17"/>
  <c r="S7" i="17"/>
  <c r="R7" i="17"/>
  <c r="Q7" i="17"/>
  <c r="N7" i="17"/>
  <c r="M7" i="17"/>
  <c r="L7" i="17"/>
  <c r="K7" i="17"/>
  <c r="J7" i="17"/>
  <c r="I7" i="17"/>
  <c r="AM6" i="17"/>
  <c r="AL6" i="17"/>
  <c r="AK6" i="17"/>
  <c r="AJ6" i="17"/>
  <c r="AB6" i="17"/>
  <c r="T6" i="17"/>
  <c r="N6" i="17"/>
  <c r="I6" i="17"/>
  <c r="H6" i="17"/>
  <c r="AJ6" i="5"/>
  <c r="AI7" i="5"/>
  <c r="AH7" i="5"/>
  <c r="AG7" i="5"/>
  <c r="AF7" i="5"/>
  <c r="AE7" i="5"/>
  <c r="AD7" i="5"/>
  <c r="AC7" i="5"/>
  <c r="AB7" i="5"/>
  <c r="AA6" i="5"/>
  <c r="Z7" i="5"/>
  <c r="Y7" i="5"/>
  <c r="X7" i="5"/>
  <c r="S7" i="5"/>
  <c r="R7" i="5"/>
  <c r="Q7" i="5"/>
  <c r="P8" i="5"/>
  <c r="O8" i="5"/>
  <c r="N8" i="5"/>
  <c r="L7" i="5"/>
  <c r="K7" i="5"/>
  <c r="J7" i="5"/>
  <c r="W88" i="23"/>
  <c r="W47" i="23"/>
  <c r="W6" i="23"/>
  <c r="E120" i="23"/>
  <c r="B120" i="23"/>
  <c r="E119" i="23"/>
  <c r="B119" i="23"/>
  <c r="E118" i="23"/>
  <c r="B118" i="23"/>
  <c r="E117" i="23"/>
  <c r="B117" i="23"/>
  <c r="E116" i="23"/>
  <c r="C116" i="23"/>
  <c r="E115" i="23"/>
  <c r="C115" i="23"/>
  <c r="E114" i="23"/>
  <c r="C114" i="23"/>
  <c r="E113" i="23"/>
  <c r="C113" i="23"/>
  <c r="E112" i="23"/>
  <c r="C112" i="23"/>
  <c r="E111" i="23"/>
  <c r="C111" i="23"/>
  <c r="E110" i="23"/>
  <c r="C110" i="23"/>
  <c r="E109" i="23"/>
  <c r="C109" i="23"/>
  <c r="E108" i="23"/>
  <c r="C108" i="23"/>
  <c r="E107" i="23"/>
  <c r="C107" i="23"/>
  <c r="B107" i="23"/>
  <c r="E106" i="23"/>
  <c r="C106" i="23"/>
  <c r="E105" i="23"/>
  <c r="C105" i="23"/>
  <c r="E104" i="23"/>
  <c r="D104" i="23"/>
  <c r="E103" i="23"/>
  <c r="D103" i="23"/>
  <c r="C103" i="23"/>
  <c r="E102" i="23"/>
  <c r="D102" i="23"/>
  <c r="E101" i="23"/>
  <c r="D101" i="23"/>
  <c r="C101" i="23"/>
  <c r="B101" i="23"/>
  <c r="E100" i="23"/>
  <c r="C100" i="23"/>
  <c r="E99" i="23"/>
  <c r="C99" i="23"/>
  <c r="E98" i="23"/>
  <c r="C98" i="23"/>
  <c r="E97" i="23"/>
  <c r="D97" i="23"/>
  <c r="E96" i="23"/>
  <c r="D96" i="23"/>
  <c r="C96" i="23"/>
  <c r="E95" i="23"/>
  <c r="D95" i="23"/>
  <c r="C95" i="23"/>
  <c r="B95" i="23"/>
  <c r="E94" i="23"/>
  <c r="C94" i="23"/>
  <c r="E93" i="23"/>
  <c r="C93" i="23"/>
  <c r="E92" i="23"/>
  <c r="C92" i="23"/>
  <c r="E91" i="23"/>
  <c r="C91" i="23"/>
  <c r="E90" i="23"/>
  <c r="C90" i="23"/>
  <c r="B90" i="23"/>
  <c r="E89" i="23"/>
  <c r="B89" i="23"/>
  <c r="F88" i="23"/>
  <c r="E88" i="23"/>
  <c r="B88" i="23"/>
  <c r="F79" i="23"/>
  <c r="E79" i="23"/>
  <c r="F78" i="23"/>
  <c r="E78" i="23"/>
  <c r="F77" i="23"/>
  <c r="E77" i="23"/>
  <c r="F76" i="23"/>
  <c r="E76" i="23"/>
  <c r="F75" i="23"/>
  <c r="E75" i="23"/>
  <c r="F74" i="23"/>
  <c r="E74" i="23"/>
  <c r="F73" i="23"/>
  <c r="E73" i="23"/>
  <c r="F72" i="23"/>
  <c r="E72" i="23"/>
  <c r="C72" i="23"/>
  <c r="F71" i="23"/>
  <c r="E71" i="23"/>
  <c r="F70" i="23"/>
  <c r="E70" i="23"/>
  <c r="F69" i="23"/>
  <c r="E69" i="23"/>
  <c r="F68" i="23"/>
  <c r="E68" i="23"/>
  <c r="C68" i="23"/>
  <c r="F67" i="23"/>
  <c r="E67" i="23"/>
  <c r="F66" i="23"/>
  <c r="E66" i="23"/>
  <c r="B66" i="23"/>
  <c r="F65" i="23"/>
  <c r="E65" i="23"/>
  <c r="F64" i="23"/>
  <c r="E64" i="23"/>
  <c r="F63" i="23"/>
  <c r="E63" i="23"/>
  <c r="F62" i="23"/>
  <c r="E62" i="23"/>
  <c r="F61" i="23"/>
  <c r="E61" i="23"/>
  <c r="F60" i="23"/>
  <c r="E60" i="23"/>
  <c r="F59" i="23"/>
  <c r="E59" i="23"/>
  <c r="C59" i="23"/>
  <c r="F58" i="23"/>
  <c r="E58" i="23"/>
  <c r="C58" i="23"/>
  <c r="F57" i="23"/>
  <c r="E57" i="23"/>
  <c r="C57" i="23"/>
  <c r="F56" i="23"/>
  <c r="E56" i="23"/>
  <c r="D56" i="23"/>
  <c r="F55" i="23"/>
  <c r="E55" i="23"/>
  <c r="D55" i="23"/>
  <c r="F54" i="23"/>
  <c r="E54" i="23"/>
  <c r="D54" i="23"/>
  <c r="B54" i="23"/>
  <c r="F53" i="23"/>
  <c r="E53" i="23"/>
  <c r="C53" i="23"/>
  <c r="F52" i="23"/>
  <c r="E52" i="23"/>
  <c r="F51" i="23"/>
  <c r="E51" i="23"/>
  <c r="F50" i="23"/>
  <c r="E50" i="23"/>
  <c r="C50" i="23"/>
  <c r="F49" i="23"/>
  <c r="E49" i="23"/>
  <c r="F48" i="23"/>
  <c r="E48" i="23"/>
  <c r="D40" i="23"/>
  <c r="D81" i="23" s="1"/>
  <c r="D122" i="23" s="1"/>
  <c r="F38" i="23"/>
  <c r="E38" i="23"/>
  <c r="B38" i="23"/>
  <c r="F37" i="23"/>
  <c r="E37" i="23"/>
  <c r="B37" i="23"/>
  <c r="F36" i="23"/>
  <c r="E36" i="23"/>
  <c r="B36" i="23"/>
  <c r="F35" i="23"/>
  <c r="E35" i="23"/>
  <c r="B35" i="23"/>
  <c r="F34" i="23"/>
  <c r="E34" i="23"/>
  <c r="C34" i="23"/>
  <c r="F33" i="23"/>
  <c r="E33" i="23"/>
  <c r="C33" i="23"/>
  <c r="F32" i="23"/>
  <c r="E32" i="23"/>
  <c r="C32" i="23"/>
  <c r="F31" i="23"/>
  <c r="E31" i="23"/>
  <c r="C31" i="23"/>
  <c r="F30" i="23"/>
  <c r="E30" i="23"/>
  <c r="C30" i="23"/>
  <c r="F29" i="23"/>
  <c r="E29" i="23"/>
  <c r="C29" i="23"/>
  <c r="F28" i="23"/>
  <c r="E28" i="23"/>
  <c r="C28" i="23"/>
  <c r="F27" i="23"/>
  <c r="E27" i="23"/>
  <c r="C27" i="23"/>
  <c r="F26" i="23"/>
  <c r="E26" i="23"/>
  <c r="C26" i="23"/>
  <c r="F25" i="23"/>
  <c r="E25" i="23"/>
  <c r="C25" i="23"/>
  <c r="B25" i="23"/>
  <c r="F24" i="23"/>
  <c r="E24" i="23"/>
  <c r="C24" i="23"/>
  <c r="F23" i="23"/>
  <c r="E23" i="23"/>
  <c r="C23" i="23"/>
  <c r="F22" i="23"/>
  <c r="E22" i="23"/>
  <c r="D22" i="23"/>
  <c r="F21" i="23"/>
  <c r="E21" i="23"/>
  <c r="D21" i="23"/>
  <c r="C21" i="23"/>
  <c r="F20" i="23"/>
  <c r="E20" i="23"/>
  <c r="D20" i="23"/>
  <c r="F19" i="23"/>
  <c r="E19" i="23"/>
  <c r="D19" i="23"/>
  <c r="C19" i="23"/>
  <c r="B19" i="23"/>
  <c r="F18" i="23"/>
  <c r="E18" i="23"/>
  <c r="C18" i="23"/>
  <c r="F17" i="23"/>
  <c r="E17" i="23"/>
  <c r="C17" i="23"/>
  <c r="F16" i="23"/>
  <c r="E16" i="23"/>
  <c r="C16" i="23"/>
  <c r="F15" i="23"/>
  <c r="E15" i="23"/>
  <c r="D15" i="23"/>
  <c r="F14" i="23"/>
  <c r="E14" i="23"/>
  <c r="D14" i="23"/>
  <c r="C14" i="23"/>
  <c r="F13" i="23"/>
  <c r="E13" i="23"/>
  <c r="D13" i="23"/>
  <c r="C13" i="23"/>
  <c r="B13" i="23"/>
  <c r="F12" i="23"/>
  <c r="E12" i="23"/>
  <c r="C12" i="23"/>
  <c r="F11" i="23"/>
  <c r="E11" i="23"/>
  <c r="C11" i="23"/>
  <c r="F10" i="23"/>
  <c r="E10" i="23"/>
  <c r="C10" i="23"/>
  <c r="F9" i="23"/>
  <c r="E9" i="23"/>
  <c r="C9" i="23"/>
  <c r="F8" i="23"/>
  <c r="E8" i="23"/>
  <c r="C8" i="23"/>
  <c r="B8" i="23"/>
  <c r="F7" i="23"/>
  <c r="E7" i="23"/>
  <c r="B7" i="23"/>
  <c r="F6" i="23"/>
  <c r="F47" i="23" s="1"/>
  <c r="E6" i="23"/>
  <c r="B6" i="23"/>
  <c r="E90" i="9"/>
  <c r="E91" i="9"/>
  <c r="E92" i="9"/>
  <c r="E93" i="9"/>
  <c r="E94" i="9"/>
  <c r="E95" i="9"/>
  <c r="E96" i="9"/>
  <c r="E97" i="9"/>
  <c r="E98" i="9"/>
  <c r="E99" i="9"/>
  <c r="E100" i="9"/>
  <c r="E101" i="9"/>
  <c r="E102" i="9"/>
  <c r="E103" i="9"/>
  <c r="E104" i="9"/>
  <c r="E105" i="9"/>
  <c r="E106" i="9"/>
  <c r="E107" i="9"/>
  <c r="E108" i="9"/>
  <c r="E109" i="9"/>
  <c r="E110" i="9"/>
  <c r="E111" i="9"/>
  <c r="E112" i="9"/>
  <c r="E113" i="9"/>
  <c r="E114" i="9"/>
  <c r="E115" i="9"/>
  <c r="E116" i="9"/>
  <c r="E117" i="9"/>
  <c r="E118" i="9"/>
  <c r="E119" i="9"/>
  <c r="E120" i="9"/>
  <c r="B117" i="9"/>
  <c r="C106" i="9"/>
  <c r="C107" i="9"/>
  <c r="C108" i="9"/>
  <c r="C109" i="9"/>
  <c r="C110" i="9"/>
  <c r="C111" i="9"/>
  <c r="C112" i="9"/>
  <c r="C113" i="9"/>
  <c r="C114" i="9"/>
  <c r="C115" i="9"/>
  <c r="C116" i="9"/>
  <c r="C105" i="9"/>
  <c r="C99" i="9"/>
  <c r="C100" i="9"/>
  <c r="C98" i="9"/>
  <c r="D96" i="9"/>
  <c r="D97" i="9"/>
  <c r="D95" i="9"/>
  <c r="C91" i="9"/>
  <c r="C92" i="9"/>
  <c r="C93" i="9"/>
  <c r="C94" i="9"/>
  <c r="E8" i="9"/>
  <c r="F8" i="9"/>
  <c r="E9" i="9"/>
  <c r="F9" i="9"/>
  <c r="E10" i="9"/>
  <c r="F10" i="9"/>
  <c r="N10" i="9" s="1"/>
  <c r="AH10" i="23" s="1"/>
  <c r="E11" i="9"/>
  <c r="F11" i="9"/>
  <c r="E12" i="9"/>
  <c r="F12" i="9"/>
  <c r="V12" i="9" s="1"/>
  <c r="AI12" i="23" s="1"/>
  <c r="E13" i="9"/>
  <c r="F13" i="9"/>
  <c r="E14" i="9"/>
  <c r="F14" i="9"/>
  <c r="E15" i="9"/>
  <c r="F15" i="9"/>
  <c r="AD15" i="9" s="1"/>
  <c r="AJ15" i="23" s="1"/>
  <c r="E16" i="9"/>
  <c r="F16" i="9"/>
  <c r="V16" i="9" s="1"/>
  <c r="AI16" i="23" s="1"/>
  <c r="E17" i="9"/>
  <c r="F17" i="9"/>
  <c r="AL17" i="9" s="1"/>
  <c r="AK17" i="23" s="1"/>
  <c r="E18" i="9"/>
  <c r="F18" i="9"/>
  <c r="AL18" i="9" s="1"/>
  <c r="AK18" i="23" s="1"/>
  <c r="E19" i="9"/>
  <c r="F19" i="9"/>
  <c r="E20" i="9"/>
  <c r="F20" i="9"/>
  <c r="E21" i="9"/>
  <c r="F21" i="9"/>
  <c r="E22" i="9"/>
  <c r="F22" i="9"/>
  <c r="E23" i="9"/>
  <c r="F23" i="9"/>
  <c r="E24" i="9"/>
  <c r="F24" i="9"/>
  <c r="AL24" i="9" s="1"/>
  <c r="AK24" i="23" s="1"/>
  <c r="E25" i="9"/>
  <c r="F25" i="9"/>
  <c r="E26" i="9"/>
  <c r="F26" i="9"/>
  <c r="E27" i="9"/>
  <c r="F27" i="9"/>
  <c r="E28" i="9"/>
  <c r="F28" i="9"/>
  <c r="E29" i="9"/>
  <c r="F29" i="9"/>
  <c r="E30" i="9"/>
  <c r="F30" i="9"/>
  <c r="E31" i="9"/>
  <c r="F31" i="9"/>
  <c r="E32" i="9"/>
  <c r="F32" i="9"/>
  <c r="V32" i="9" s="1"/>
  <c r="AI32" i="23" s="1"/>
  <c r="E33" i="9"/>
  <c r="F33" i="9"/>
  <c r="E34" i="9"/>
  <c r="F34" i="9"/>
  <c r="N34" i="9" s="1"/>
  <c r="AH34" i="23" s="1"/>
  <c r="E35" i="9"/>
  <c r="F35" i="9"/>
  <c r="E36" i="9"/>
  <c r="F36" i="9"/>
  <c r="N36" i="9" s="1"/>
  <c r="AH36" i="23" s="1"/>
  <c r="E37" i="9"/>
  <c r="F37" i="9"/>
  <c r="E38" i="9"/>
  <c r="F38" i="9"/>
  <c r="N38" i="9" s="1"/>
  <c r="AH38" i="23" s="1"/>
  <c r="E49" i="9"/>
  <c r="F49" i="9"/>
  <c r="E50" i="9"/>
  <c r="F50" i="9"/>
  <c r="E51" i="9"/>
  <c r="F51" i="9"/>
  <c r="V51" i="9" s="1"/>
  <c r="AI51" i="23" s="1"/>
  <c r="E52" i="9"/>
  <c r="F52" i="9"/>
  <c r="V52" i="9" s="1"/>
  <c r="AI52" i="23" s="1"/>
  <c r="E53" i="9"/>
  <c r="F53" i="9"/>
  <c r="AT53" i="9" s="1"/>
  <c r="AL53" i="23" s="1"/>
  <c r="E54" i="9"/>
  <c r="F54" i="9"/>
  <c r="E55" i="9"/>
  <c r="F55" i="9"/>
  <c r="E56" i="9"/>
  <c r="F56" i="9"/>
  <c r="E57" i="9"/>
  <c r="F57" i="9"/>
  <c r="N57" i="9" s="1"/>
  <c r="AH57" i="23" s="1"/>
  <c r="E58" i="9"/>
  <c r="F58" i="9"/>
  <c r="V58" i="9" s="1"/>
  <c r="AI58" i="23" s="1"/>
  <c r="E59" i="9"/>
  <c r="F59" i="9"/>
  <c r="V59" i="9" s="1"/>
  <c r="AI59" i="23" s="1"/>
  <c r="E60" i="9"/>
  <c r="F60" i="9"/>
  <c r="E61" i="9"/>
  <c r="F61" i="9"/>
  <c r="E62" i="9"/>
  <c r="F62" i="9"/>
  <c r="E63" i="9"/>
  <c r="F63" i="9"/>
  <c r="E64" i="9"/>
  <c r="F64" i="9"/>
  <c r="V64" i="9" s="1"/>
  <c r="AI64" i="23" s="1"/>
  <c r="E65" i="9"/>
  <c r="F65" i="9"/>
  <c r="N65" i="9" s="1"/>
  <c r="AH65" i="23" s="1"/>
  <c r="E66" i="9"/>
  <c r="F66" i="9"/>
  <c r="N66" i="9" s="1"/>
  <c r="AH66" i="23" s="1"/>
  <c r="E67" i="9"/>
  <c r="F67" i="9"/>
  <c r="E68" i="9"/>
  <c r="F68" i="9"/>
  <c r="E69" i="9"/>
  <c r="F69" i="9"/>
  <c r="E70" i="9"/>
  <c r="F70" i="9"/>
  <c r="E71" i="9"/>
  <c r="F71" i="9"/>
  <c r="V71" i="9" s="1"/>
  <c r="AI71" i="23" s="1"/>
  <c r="E72" i="9"/>
  <c r="F72" i="9"/>
  <c r="E73" i="9"/>
  <c r="F73" i="9"/>
  <c r="AL73" i="9" s="1"/>
  <c r="AK73" i="23" s="1"/>
  <c r="E74" i="9"/>
  <c r="F74" i="9"/>
  <c r="E75" i="9"/>
  <c r="F75" i="9"/>
  <c r="N75" i="9" s="1"/>
  <c r="AH75" i="23" s="1"/>
  <c r="E76" i="9"/>
  <c r="F76" i="9"/>
  <c r="N76" i="9" s="1"/>
  <c r="AH76" i="23" s="1"/>
  <c r="E77" i="9"/>
  <c r="F77" i="9"/>
  <c r="N77" i="9" s="1"/>
  <c r="AH77" i="23" s="1"/>
  <c r="E78" i="9"/>
  <c r="F78" i="9"/>
  <c r="V78" i="9" s="1"/>
  <c r="AI78" i="23" s="1"/>
  <c r="E79" i="9"/>
  <c r="F79" i="9"/>
  <c r="AT79" i="9" s="1"/>
  <c r="AL79" i="23" s="1"/>
  <c r="C58" i="9"/>
  <c r="C59" i="9"/>
  <c r="C57" i="9"/>
  <c r="D55" i="9"/>
  <c r="D56" i="9"/>
  <c r="D54" i="9"/>
  <c r="C52" i="9"/>
  <c r="C53" i="9"/>
  <c r="E90" i="8"/>
  <c r="E91" i="8"/>
  <c r="E92" i="8"/>
  <c r="E93" i="8"/>
  <c r="E94" i="8"/>
  <c r="E95" i="8"/>
  <c r="E96" i="8"/>
  <c r="E97" i="8"/>
  <c r="E98" i="8"/>
  <c r="E99" i="8"/>
  <c r="E100" i="8"/>
  <c r="E101" i="8"/>
  <c r="E102" i="8"/>
  <c r="E103" i="8"/>
  <c r="E104" i="8"/>
  <c r="E105" i="8"/>
  <c r="E106" i="8"/>
  <c r="E107" i="8"/>
  <c r="E108" i="8"/>
  <c r="E109" i="8"/>
  <c r="E110" i="8"/>
  <c r="E111" i="8"/>
  <c r="E112" i="8"/>
  <c r="E113" i="8"/>
  <c r="E114" i="8"/>
  <c r="E115" i="8"/>
  <c r="E116" i="8"/>
  <c r="E117" i="8"/>
  <c r="E118" i="8"/>
  <c r="E119" i="8"/>
  <c r="E120" i="8"/>
  <c r="B117" i="8"/>
  <c r="C109" i="8"/>
  <c r="C110" i="8"/>
  <c r="C111" i="8"/>
  <c r="C112" i="8"/>
  <c r="C113" i="8"/>
  <c r="C114" i="8"/>
  <c r="C115" i="8"/>
  <c r="C116" i="8"/>
  <c r="C108" i="8"/>
  <c r="C106" i="8"/>
  <c r="C107" i="8"/>
  <c r="C105" i="8"/>
  <c r="C99" i="8"/>
  <c r="C100" i="8"/>
  <c r="C98" i="8"/>
  <c r="D96" i="8"/>
  <c r="D97" i="8"/>
  <c r="D95" i="8"/>
  <c r="C91" i="8"/>
  <c r="C92" i="8"/>
  <c r="C93" i="8"/>
  <c r="C94" i="8"/>
  <c r="E49" i="8"/>
  <c r="F49" i="8"/>
  <c r="E50" i="8"/>
  <c r="F50" i="8"/>
  <c r="E51" i="8"/>
  <c r="F51" i="8"/>
  <c r="Z51" i="8" s="1"/>
  <c r="S51" i="23" s="1"/>
  <c r="E52" i="8"/>
  <c r="F52" i="8"/>
  <c r="E53" i="8"/>
  <c r="F53" i="8"/>
  <c r="CK53" i="8" s="1"/>
  <c r="AB53" i="23" s="1"/>
  <c r="E54" i="8"/>
  <c r="F54" i="8"/>
  <c r="E55" i="8"/>
  <c r="F55" i="8"/>
  <c r="E56" i="8"/>
  <c r="F56" i="8"/>
  <c r="E57" i="8"/>
  <c r="F57" i="8"/>
  <c r="CS57" i="8" s="1"/>
  <c r="AC57" i="23" s="1"/>
  <c r="E58" i="8"/>
  <c r="F58" i="8"/>
  <c r="E59" i="8"/>
  <c r="F59" i="8"/>
  <c r="AW59" i="8" s="1"/>
  <c r="V59" i="23" s="1"/>
  <c r="E60" i="8"/>
  <c r="F60" i="8"/>
  <c r="E61" i="8"/>
  <c r="F61" i="8"/>
  <c r="E62" i="8"/>
  <c r="F62" i="8"/>
  <c r="E63" i="8"/>
  <c r="F63" i="8"/>
  <c r="E64" i="8"/>
  <c r="F64" i="8"/>
  <c r="V64" i="8" s="1"/>
  <c r="R64" i="23" s="1"/>
  <c r="E65" i="8"/>
  <c r="F65" i="8"/>
  <c r="CK65" i="8" s="1"/>
  <c r="AB65" i="23" s="1"/>
  <c r="E66" i="8"/>
  <c r="F66" i="8"/>
  <c r="E67" i="8"/>
  <c r="F67" i="8"/>
  <c r="E68" i="8"/>
  <c r="F68" i="8"/>
  <c r="E69" i="8"/>
  <c r="F69" i="8"/>
  <c r="E70" i="8"/>
  <c r="F70" i="8"/>
  <c r="E71" i="8"/>
  <c r="F71" i="8"/>
  <c r="AW71" i="8" s="1"/>
  <c r="V71" i="23" s="1"/>
  <c r="E72" i="8"/>
  <c r="F72" i="8"/>
  <c r="E73" i="8"/>
  <c r="F73" i="8"/>
  <c r="N73" i="8" s="1"/>
  <c r="Q73" i="23" s="1"/>
  <c r="E74" i="8"/>
  <c r="F74" i="8"/>
  <c r="E75" i="8"/>
  <c r="F75" i="8"/>
  <c r="BU75" i="8" s="1"/>
  <c r="Z75" i="23" s="1"/>
  <c r="E76" i="8"/>
  <c r="F76" i="8"/>
  <c r="E77" i="8"/>
  <c r="F77" i="8"/>
  <c r="CC77" i="8" s="1"/>
  <c r="AA77" i="23" s="1"/>
  <c r="E78" i="8"/>
  <c r="F78" i="8"/>
  <c r="E79" i="8"/>
  <c r="F79" i="8"/>
  <c r="AH79" i="8" s="1"/>
  <c r="T79" i="23" s="1"/>
  <c r="W79" i="23" s="1"/>
  <c r="C68" i="8"/>
  <c r="C69" i="8"/>
  <c r="C72" i="8"/>
  <c r="C73" i="8"/>
  <c r="C65" i="8"/>
  <c r="C66" i="8"/>
  <c r="C64" i="8"/>
  <c r="C58" i="8"/>
  <c r="C59" i="8"/>
  <c r="C57" i="8"/>
  <c r="D55" i="8"/>
  <c r="D56" i="8"/>
  <c r="D54" i="8"/>
  <c r="C50" i="8"/>
  <c r="C53" i="8"/>
  <c r="E8" i="8"/>
  <c r="F8" i="8"/>
  <c r="E9" i="8"/>
  <c r="F9" i="8"/>
  <c r="E10" i="8"/>
  <c r="F10" i="8"/>
  <c r="AH10" i="8" s="1"/>
  <c r="T10" i="23" s="1"/>
  <c r="W10" i="23" s="1"/>
  <c r="E11" i="8"/>
  <c r="F11" i="8"/>
  <c r="E12" i="8"/>
  <c r="F12" i="8"/>
  <c r="AW12" i="8" s="1"/>
  <c r="V12" i="23" s="1"/>
  <c r="E13" i="8"/>
  <c r="F13" i="8"/>
  <c r="E14" i="8"/>
  <c r="F14" i="8"/>
  <c r="E15" i="8"/>
  <c r="F15" i="8"/>
  <c r="BM15" i="8" s="1"/>
  <c r="Y15" i="23" s="1"/>
  <c r="E16" i="8"/>
  <c r="F16" i="8"/>
  <c r="AW16" i="8" s="1"/>
  <c r="V16" i="23" s="1"/>
  <c r="E17" i="8"/>
  <c r="F17" i="8"/>
  <c r="AH17" i="8" s="1"/>
  <c r="T17" i="23" s="1"/>
  <c r="W17" i="23" s="1"/>
  <c r="E18" i="8"/>
  <c r="F18" i="8"/>
  <c r="N18" i="8" s="1"/>
  <c r="Q18" i="23" s="1"/>
  <c r="E19" i="8"/>
  <c r="F19" i="8"/>
  <c r="E20" i="8"/>
  <c r="F20" i="8"/>
  <c r="E21" i="8"/>
  <c r="F21" i="8"/>
  <c r="E22" i="8"/>
  <c r="F22" i="8"/>
  <c r="E23" i="8"/>
  <c r="F23" i="8"/>
  <c r="AH23" i="8" s="1"/>
  <c r="T23" i="23" s="1"/>
  <c r="W23" i="23" s="1"/>
  <c r="E24" i="8"/>
  <c r="F24" i="8"/>
  <c r="AW24" i="8" s="1"/>
  <c r="V24" i="23" s="1"/>
  <c r="E25" i="8"/>
  <c r="F25" i="8"/>
  <c r="E26" i="8"/>
  <c r="F26" i="8"/>
  <c r="E27" i="8"/>
  <c r="F27" i="8"/>
  <c r="E28" i="8"/>
  <c r="F28" i="8"/>
  <c r="E29" i="8"/>
  <c r="F29" i="8"/>
  <c r="E30" i="8"/>
  <c r="F30" i="8"/>
  <c r="V30" i="8" s="1"/>
  <c r="R30" i="23" s="1"/>
  <c r="E31" i="8"/>
  <c r="F31" i="8"/>
  <c r="E32" i="8"/>
  <c r="F32" i="8"/>
  <c r="BE32" i="8" s="1"/>
  <c r="X32" i="23" s="1"/>
  <c r="E33" i="8"/>
  <c r="F33" i="8"/>
  <c r="AW33" i="8" s="1"/>
  <c r="V33" i="23" s="1"/>
  <c r="E34" i="8"/>
  <c r="F34" i="8"/>
  <c r="N34" i="8" s="1"/>
  <c r="Q34" i="23" s="1"/>
  <c r="E35" i="8"/>
  <c r="F35" i="8"/>
  <c r="BU35" i="8" s="1"/>
  <c r="Z35" i="23" s="1"/>
  <c r="E36" i="8"/>
  <c r="F36" i="8"/>
  <c r="AM36" i="8" s="1"/>
  <c r="U36" i="23" s="1"/>
  <c r="E37" i="8"/>
  <c r="F37" i="8"/>
  <c r="BE37" i="8" s="1"/>
  <c r="X37" i="23" s="1"/>
  <c r="E38" i="8"/>
  <c r="F38" i="8"/>
  <c r="N38" i="8" s="1"/>
  <c r="Q38" i="23" s="1"/>
  <c r="B35" i="8"/>
  <c r="C27" i="8"/>
  <c r="C28" i="8"/>
  <c r="C29" i="8"/>
  <c r="C30" i="8"/>
  <c r="C31" i="8"/>
  <c r="C32" i="8"/>
  <c r="C33" i="8"/>
  <c r="C34" i="8"/>
  <c r="C26" i="8"/>
  <c r="C24" i="8"/>
  <c r="C25" i="8"/>
  <c r="C23" i="8"/>
  <c r="C17" i="8"/>
  <c r="C18" i="8"/>
  <c r="C16" i="8"/>
  <c r="D14" i="8"/>
  <c r="D15" i="8"/>
  <c r="D13" i="8"/>
  <c r="C9" i="8"/>
  <c r="C10" i="8"/>
  <c r="C11" i="8"/>
  <c r="C12" i="8"/>
  <c r="E90" i="4"/>
  <c r="E91" i="4"/>
  <c r="E92" i="4"/>
  <c r="E93" i="4"/>
  <c r="E94" i="4"/>
  <c r="E95" i="4"/>
  <c r="E96" i="4"/>
  <c r="E97" i="4"/>
  <c r="E98" i="4"/>
  <c r="E99" i="4"/>
  <c r="E100" i="4"/>
  <c r="E101" i="4"/>
  <c r="E102" i="4"/>
  <c r="E103" i="4"/>
  <c r="E104" i="4"/>
  <c r="E105" i="4"/>
  <c r="E106" i="4"/>
  <c r="E107" i="4"/>
  <c r="E108" i="4"/>
  <c r="E109" i="4"/>
  <c r="E110" i="4"/>
  <c r="E111" i="4"/>
  <c r="E112" i="4"/>
  <c r="E113" i="4"/>
  <c r="E114" i="4"/>
  <c r="E115" i="4"/>
  <c r="E116" i="4"/>
  <c r="E117" i="4"/>
  <c r="E118" i="4"/>
  <c r="E119" i="4"/>
  <c r="E120" i="4"/>
  <c r="C109" i="4"/>
  <c r="C110" i="4"/>
  <c r="C111" i="4"/>
  <c r="C112" i="4"/>
  <c r="C113" i="4"/>
  <c r="C114" i="4"/>
  <c r="C115" i="4"/>
  <c r="C116" i="4"/>
  <c r="C108" i="4"/>
  <c r="C106" i="4"/>
  <c r="C107" i="4"/>
  <c r="C105" i="4"/>
  <c r="C99" i="4"/>
  <c r="C100" i="4"/>
  <c r="C98" i="4"/>
  <c r="D96" i="4"/>
  <c r="D97" i="4"/>
  <c r="D95" i="4"/>
  <c r="B95" i="4"/>
  <c r="E49" i="4"/>
  <c r="F49" i="4"/>
  <c r="E50" i="4"/>
  <c r="F50" i="4"/>
  <c r="E51" i="4"/>
  <c r="F51" i="4"/>
  <c r="P51" i="4" s="1"/>
  <c r="I51" i="23" s="1"/>
  <c r="E52" i="4"/>
  <c r="F52" i="4"/>
  <c r="P52" i="4" s="1"/>
  <c r="I52" i="23" s="1"/>
  <c r="E53" i="4"/>
  <c r="F53" i="4"/>
  <c r="AG53" i="4" s="1"/>
  <c r="L53" i="23" s="1"/>
  <c r="E54" i="4"/>
  <c r="F54" i="4"/>
  <c r="E55" i="4"/>
  <c r="F55" i="4"/>
  <c r="E56" i="4"/>
  <c r="F56" i="4"/>
  <c r="P56" i="4" s="1"/>
  <c r="I56" i="23" s="1"/>
  <c r="E57" i="4"/>
  <c r="F57" i="4"/>
  <c r="P57" i="4" s="1"/>
  <c r="I57" i="23" s="1"/>
  <c r="E58" i="4"/>
  <c r="F58" i="4"/>
  <c r="AG58" i="4" s="1"/>
  <c r="L58" i="23" s="1"/>
  <c r="E59" i="4"/>
  <c r="F59" i="4"/>
  <c r="P59" i="4" s="1"/>
  <c r="I59" i="23" s="1"/>
  <c r="E60" i="4"/>
  <c r="F60" i="4"/>
  <c r="E61" i="4"/>
  <c r="F61" i="4"/>
  <c r="E62" i="4"/>
  <c r="F62" i="4"/>
  <c r="E63" i="4"/>
  <c r="F63" i="4"/>
  <c r="E64" i="4"/>
  <c r="F64" i="4"/>
  <c r="P64" i="4" s="1"/>
  <c r="I64" i="23" s="1"/>
  <c r="E65" i="4"/>
  <c r="F65" i="4"/>
  <c r="P65" i="4" s="1"/>
  <c r="I65" i="23" s="1"/>
  <c r="E66" i="4"/>
  <c r="F66" i="4"/>
  <c r="AG66" i="4" s="1"/>
  <c r="L66" i="23" s="1"/>
  <c r="E67" i="4"/>
  <c r="F67" i="4"/>
  <c r="E68" i="4"/>
  <c r="F68" i="4"/>
  <c r="E69" i="4"/>
  <c r="F69" i="4"/>
  <c r="E70" i="4"/>
  <c r="F70" i="4"/>
  <c r="E71" i="4"/>
  <c r="F71" i="4"/>
  <c r="AG71" i="4" s="1"/>
  <c r="L71" i="23" s="1"/>
  <c r="E72" i="4"/>
  <c r="F72" i="4"/>
  <c r="E73" i="4"/>
  <c r="F73" i="4"/>
  <c r="P73" i="4" s="1"/>
  <c r="I73" i="23" s="1"/>
  <c r="E74" i="4"/>
  <c r="F74" i="4"/>
  <c r="E75" i="4"/>
  <c r="F75" i="4"/>
  <c r="AG75" i="4" s="1"/>
  <c r="L75" i="23" s="1"/>
  <c r="E76" i="4"/>
  <c r="F76" i="4"/>
  <c r="AG76" i="4" s="1"/>
  <c r="L76" i="23" s="1"/>
  <c r="E77" i="4"/>
  <c r="F77" i="4"/>
  <c r="P77" i="4" s="1"/>
  <c r="I77" i="23" s="1"/>
  <c r="E78" i="4"/>
  <c r="F78" i="4"/>
  <c r="E79" i="4"/>
  <c r="F79" i="4"/>
  <c r="AG79" i="4" s="1"/>
  <c r="L79" i="23" s="1"/>
  <c r="B77" i="4"/>
  <c r="B78" i="4"/>
  <c r="B79" i="4"/>
  <c r="B76" i="4"/>
  <c r="B117" i="4" s="1"/>
  <c r="C68" i="4"/>
  <c r="C69" i="4"/>
  <c r="C70" i="4"/>
  <c r="C71" i="4"/>
  <c r="C72" i="4"/>
  <c r="C73" i="4"/>
  <c r="C74" i="4"/>
  <c r="C75" i="4"/>
  <c r="C67" i="4"/>
  <c r="C65" i="4"/>
  <c r="C66" i="4"/>
  <c r="C64" i="4"/>
  <c r="C58" i="4"/>
  <c r="C59" i="4"/>
  <c r="C57" i="4"/>
  <c r="D55" i="4"/>
  <c r="D56" i="4"/>
  <c r="D54" i="4"/>
  <c r="B54" i="4"/>
  <c r="E8" i="4"/>
  <c r="F8" i="4"/>
  <c r="E9" i="4"/>
  <c r="F9" i="4"/>
  <c r="E10" i="4"/>
  <c r="F10" i="4"/>
  <c r="AG10" i="4" s="1"/>
  <c r="L10" i="23" s="1"/>
  <c r="E11" i="4"/>
  <c r="F11" i="4"/>
  <c r="E12" i="4"/>
  <c r="F12" i="4"/>
  <c r="AB12" i="4" s="1"/>
  <c r="K12" i="23" s="1"/>
  <c r="E13" i="4"/>
  <c r="F13" i="4"/>
  <c r="E14" i="4"/>
  <c r="F14" i="4"/>
  <c r="E15" i="4"/>
  <c r="F15" i="4"/>
  <c r="AG15" i="4" s="1"/>
  <c r="L15" i="23" s="1"/>
  <c r="E16" i="4"/>
  <c r="F16" i="4"/>
  <c r="E17" i="4"/>
  <c r="F17" i="4"/>
  <c r="E18" i="4"/>
  <c r="F18" i="4"/>
  <c r="AB18" i="4" s="1"/>
  <c r="K18" i="23" s="1"/>
  <c r="E19" i="4"/>
  <c r="F19" i="4"/>
  <c r="E20" i="4"/>
  <c r="F20" i="4"/>
  <c r="E21" i="4"/>
  <c r="F21" i="4"/>
  <c r="E22" i="4"/>
  <c r="F22" i="4"/>
  <c r="E23" i="4"/>
  <c r="F23" i="4"/>
  <c r="AG23" i="4" s="1"/>
  <c r="L23" i="23" s="1"/>
  <c r="E24" i="4"/>
  <c r="F24" i="4"/>
  <c r="AB24" i="4" s="1"/>
  <c r="K24" i="23" s="1"/>
  <c r="E25" i="4"/>
  <c r="F25" i="4"/>
  <c r="AB25" i="4" s="1"/>
  <c r="K25" i="23" s="1"/>
  <c r="E26" i="4"/>
  <c r="F26" i="4"/>
  <c r="E27" i="4"/>
  <c r="F27" i="4"/>
  <c r="E28" i="4"/>
  <c r="F28" i="4"/>
  <c r="E29" i="4"/>
  <c r="F29" i="4"/>
  <c r="E30" i="4"/>
  <c r="F30" i="4"/>
  <c r="AG30" i="4" s="1"/>
  <c r="L30" i="23" s="1"/>
  <c r="E31" i="4"/>
  <c r="F31" i="4"/>
  <c r="E32" i="4"/>
  <c r="F32" i="4"/>
  <c r="AB32" i="4" s="1"/>
  <c r="K32" i="23" s="1"/>
  <c r="E33" i="4"/>
  <c r="F33" i="4"/>
  <c r="AB33" i="4" s="1"/>
  <c r="K33" i="23" s="1"/>
  <c r="E34" i="4"/>
  <c r="F34" i="4"/>
  <c r="AB34" i="4" s="1"/>
  <c r="K34" i="23" s="1"/>
  <c r="E35" i="4"/>
  <c r="F35" i="4"/>
  <c r="AG35" i="4" s="1"/>
  <c r="L35" i="23" s="1"/>
  <c r="E36" i="4"/>
  <c r="F36" i="4"/>
  <c r="AB36" i="4" s="1"/>
  <c r="K36" i="23" s="1"/>
  <c r="E37" i="4"/>
  <c r="F37" i="4"/>
  <c r="AB37" i="4" s="1"/>
  <c r="K37" i="23" s="1"/>
  <c r="E38" i="4"/>
  <c r="F38" i="4"/>
  <c r="AG38" i="4" s="1"/>
  <c r="L38" i="23" s="1"/>
  <c r="C27" i="4"/>
  <c r="C28" i="4"/>
  <c r="C29" i="4"/>
  <c r="C30" i="4"/>
  <c r="C31" i="4"/>
  <c r="C32" i="4"/>
  <c r="C33" i="4"/>
  <c r="C34" i="4"/>
  <c r="C26" i="4"/>
  <c r="C24" i="4"/>
  <c r="C25" i="4"/>
  <c r="C23" i="4"/>
  <c r="C18" i="4"/>
  <c r="C16" i="4"/>
  <c r="C17" i="4"/>
  <c r="B13" i="4"/>
  <c r="D14" i="4"/>
  <c r="D15" i="4"/>
  <c r="D13" i="4"/>
  <c r="C9" i="4"/>
  <c r="C50" i="4" s="1"/>
  <c r="C91" i="4" s="1"/>
  <c r="C10" i="4"/>
  <c r="C51" i="4" s="1"/>
  <c r="C92" i="4" s="1"/>
  <c r="C11" i="4"/>
  <c r="C52" i="4" s="1"/>
  <c r="C93" i="4" s="1"/>
  <c r="C12" i="4"/>
  <c r="C53" i="4" s="1"/>
  <c r="C94" i="4" s="1"/>
  <c r="B35" i="4"/>
  <c r="B36" i="4"/>
  <c r="B7" i="4"/>
  <c r="B8" i="4"/>
  <c r="C8" i="4"/>
  <c r="C13" i="4"/>
  <c r="C14" i="4"/>
  <c r="B19" i="4"/>
  <c r="C19" i="4"/>
  <c r="D19" i="4"/>
  <c r="D20" i="4"/>
  <c r="C21" i="4"/>
  <c r="D21" i="4"/>
  <c r="D22" i="4"/>
  <c r="B25" i="4"/>
  <c r="B34" i="4"/>
  <c r="B37" i="4"/>
  <c r="B38" i="4"/>
  <c r="E7" i="4"/>
  <c r="F7" i="4"/>
  <c r="D40" i="4"/>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B77" i="1"/>
  <c r="B76" i="9" s="1"/>
  <c r="C69" i="1"/>
  <c r="C68" i="9" s="1"/>
  <c r="C70" i="1"/>
  <c r="C69" i="23" s="1"/>
  <c r="C71" i="1"/>
  <c r="C70" i="8" s="1"/>
  <c r="C72" i="1"/>
  <c r="C71" i="23" s="1"/>
  <c r="C73" i="1"/>
  <c r="C72" i="9" s="1"/>
  <c r="C74" i="1"/>
  <c r="C73" i="23" s="1"/>
  <c r="C75" i="1"/>
  <c r="C74" i="8" s="1"/>
  <c r="C76" i="1"/>
  <c r="C75" i="9" s="1"/>
  <c r="B68" i="1"/>
  <c r="C67" i="23" s="1"/>
  <c r="C66" i="1"/>
  <c r="C65" i="23" s="1"/>
  <c r="C67" i="1"/>
  <c r="C66" i="23" s="1"/>
  <c r="C65" i="1"/>
  <c r="C64" i="23" s="1"/>
  <c r="C59" i="1"/>
  <c r="C60" i="1"/>
  <c r="C58" i="1"/>
  <c r="D56" i="1"/>
  <c r="D57" i="1"/>
  <c r="D55" i="1"/>
  <c r="C51" i="1"/>
  <c r="C50" i="9" s="1"/>
  <c r="C52" i="1"/>
  <c r="C51" i="23" s="1"/>
  <c r="C53" i="1"/>
  <c r="C52" i="23" s="1"/>
  <c r="C54" i="1"/>
  <c r="C64" i="9" l="1"/>
  <c r="C74" i="9"/>
  <c r="C70" i="9"/>
  <c r="C75" i="23"/>
  <c r="C52" i="8"/>
  <c r="C75" i="8"/>
  <c r="C71" i="8"/>
  <c r="B76" i="8"/>
  <c r="C73" i="9"/>
  <c r="C69" i="9"/>
  <c r="C51" i="9"/>
  <c r="C66" i="9"/>
  <c r="C70" i="23"/>
  <c r="C74" i="23"/>
  <c r="C71" i="9"/>
  <c r="B76" i="23"/>
  <c r="C51" i="8"/>
  <c r="C65" i="9"/>
  <c r="I29" i="15"/>
  <c r="J29" i="15" s="1"/>
  <c r="I21" i="15"/>
  <c r="K21" i="15" s="1"/>
  <c r="L21" i="15" s="1"/>
  <c r="H25" i="1" s="1"/>
  <c r="F105" i="4" s="1"/>
  <c r="AB105" i="4" s="1"/>
  <c r="K105" i="23" s="1"/>
  <c r="I33" i="15"/>
  <c r="I25" i="15"/>
  <c r="K25" i="15" s="1"/>
  <c r="L25" i="15" s="1"/>
  <c r="H29" i="1" s="1"/>
  <c r="F109" i="8" s="1"/>
  <c r="AJ109" i="8" s="1"/>
  <c r="I17" i="15"/>
  <c r="J17" i="15" s="1"/>
  <c r="I35" i="15"/>
  <c r="K35" i="15" s="1"/>
  <c r="L35" i="15" s="1"/>
  <c r="H39" i="1" s="1"/>
  <c r="F119" i="8" s="1"/>
  <c r="P119" i="8" s="1"/>
  <c r="R119" i="8" s="1"/>
  <c r="I31" i="15"/>
  <c r="J31" i="15" s="1"/>
  <c r="I27" i="15"/>
  <c r="K27" i="15" s="1"/>
  <c r="L27" i="15" s="1"/>
  <c r="H31" i="1" s="1"/>
  <c r="F111" i="23" s="1"/>
  <c r="I23" i="15"/>
  <c r="J23" i="15" s="1"/>
  <c r="I19" i="15"/>
  <c r="J19" i="15" s="1"/>
  <c r="I15" i="15"/>
  <c r="J15" i="15" s="1"/>
  <c r="I11" i="15"/>
  <c r="J11" i="15" s="1"/>
  <c r="I7" i="15"/>
  <c r="K7" i="15" s="1"/>
  <c r="L7" i="15" s="1"/>
  <c r="H11" i="1" s="1"/>
  <c r="I34" i="15"/>
  <c r="J34" i="15" s="1"/>
  <c r="I30" i="15"/>
  <c r="J30" i="15" s="1"/>
  <c r="I22" i="15"/>
  <c r="K22" i="15" s="1"/>
  <c r="L22" i="15" s="1"/>
  <c r="H26" i="1" s="1"/>
  <c r="F106" i="4" s="1"/>
  <c r="AJ106" i="4" s="1"/>
  <c r="I14" i="15"/>
  <c r="K14" i="15" s="1"/>
  <c r="L14" i="15" s="1"/>
  <c r="H18" i="1" s="1"/>
  <c r="F98" i="8" s="1"/>
  <c r="CY98" i="8" s="1"/>
  <c r="I10" i="15"/>
  <c r="K10" i="15" s="1"/>
  <c r="L10" i="15" s="1"/>
  <c r="H14" i="1" s="1"/>
  <c r="F94" i="8" s="1"/>
  <c r="CC94" i="8" s="1"/>
  <c r="AA94" i="23" s="1"/>
  <c r="I6" i="15"/>
  <c r="J6" i="15" s="1"/>
  <c r="I36" i="15"/>
  <c r="K36" i="15" s="1"/>
  <c r="L36" i="15" s="1"/>
  <c r="H40" i="1" s="1"/>
  <c r="I32" i="15"/>
  <c r="J32" i="15" s="1"/>
  <c r="I28" i="15"/>
  <c r="J28" i="15" s="1"/>
  <c r="I20" i="15"/>
  <c r="J20" i="15" s="1"/>
  <c r="I16" i="15"/>
  <c r="K16" i="15" s="1"/>
  <c r="L16" i="15" s="1"/>
  <c r="H20" i="1" s="1"/>
  <c r="F100" i="9" s="1"/>
  <c r="AN100" i="9" s="1"/>
  <c r="AQ100" i="9" s="1"/>
  <c r="I12" i="15"/>
  <c r="K12" i="15" s="1"/>
  <c r="L12" i="15" s="1"/>
  <c r="H16" i="1" s="1"/>
  <c r="F96" i="9" s="1"/>
  <c r="X96" i="9" s="1"/>
  <c r="I8" i="15"/>
  <c r="K8" i="15" s="1"/>
  <c r="L8" i="15" s="1"/>
  <c r="H12" i="1" s="1"/>
  <c r="F92" i="23" s="1"/>
  <c r="I13" i="15"/>
  <c r="J13" i="15" s="1"/>
  <c r="I9" i="15"/>
  <c r="K9" i="15" s="1"/>
  <c r="L9" i="15" s="1"/>
  <c r="H13" i="1" s="1"/>
  <c r="F93" i="23" s="1"/>
  <c r="I26" i="15"/>
  <c r="I24" i="15"/>
  <c r="J24" i="15" s="1"/>
  <c r="I18" i="15"/>
  <c r="K18" i="15" s="1"/>
  <c r="L18" i="15" s="1"/>
  <c r="H22" i="1" s="1"/>
  <c r="F102" i="4" s="1"/>
  <c r="AD102" i="4" s="1"/>
  <c r="AE102" i="4" s="1"/>
  <c r="AF102" i="4" s="1"/>
  <c r="K34" i="15"/>
  <c r="L34" i="15" s="1"/>
  <c r="H38" i="1" s="1"/>
  <c r="F118" i="8" s="1"/>
  <c r="H118" i="8" s="1"/>
  <c r="K118" i="8" s="1"/>
  <c r="J33" i="15"/>
  <c r="K33" i="15"/>
  <c r="L33" i="15" s="1"/>
  <c r="H37" i="1" s="1"/>
  <c r="F117" i="8" s="1"/>
  <c r="AO117" i="8" s="1"/>
  <c r="AQ117" i="8" s="1"/>
  <c r="AS117" i="8" s="1"/>
  <c r="AE35" i="4"/>
  <c r="K31" i="15"/>
  <c r="L31" i="15" s="1"/>
  <c r="H35" i="1" s="1"/>
  <c r="F115" i="23" s="1"/>
  <c r="K30" i="15"/>
  <c r="L30" i="15" s="1"/>
  <c r="H34" i="1" s="1"/>
  <c r="F114" i="8" s="1"/>
  <c r="AY114" i="8" s="1"/>
  <c r="BC114" i="8" s="1"/>
  <c r="J25" i="15"/>
  <c r="K24" i="4"/>
  <c r="H24" i="23" s="1"/>
  <c r="J21" i="15"/>
  <c r="K20" i="15"/>
  <c r="L20" i="15" s="1"/>
  <c r="H24" i="1" s="1"/>
  <c r="F104" i="8" s="1"/>
  <c r="AP104" i="8" s="1"/>
  <c r="K17" i="15"/>
  <c r="L17" i="15" s="1"/>
  <c r="H21" i="1" s="1"/>
  <c r="F101" i="23" s="1"/>
  <c r="J16" i="15"/>
  <c r="U59" i="4"/>
  <c r="J59" i="23" s="1"/>
  <c r="K15" i="15"/>
  <c r="L15" i="15" s="1"/>
  <c r="H19" i="1" s="1"/>
  <c r="F99" i="8" s="1"/>
  <c r="P99" i="8" s="1"/>
  <c r="Q99" i="8" s="1"/>
  <c r="J14" i="15"/>
  <c r="AF16" i="4"/>
  <c r="J8" i="15"/>
  <c r="AE52" i="4"/>
  <c r="AF52" i="4" s="1"/>
  <c r="H9" i="5" a="1"/>
  <c r="AE9" i="5" s="1"/>
  <c r="H9" i="17" a="1"/>
  <c r="Q9" i="17" s="1"/>
  <c r="F81" i="23"/>
  <c r="N73" i="9"/>
  <c r="AH73" i="23" s="1"/>
  <c r="X28" i="9"/>
  <c r="AB28" i="9" s="1"/>
  <c r="H24" i="9"/>
  <c r="X22" i="9"/>
  <c r="H18" i="9"/>
  <c r="M18" i="9" s="1"/>
  <c r="AW14" i="9"/>
  <c r="X78" i="9"/>
  <c r="Z78" i="9" s="1"/>
  <c r="X74" i="9"/>
  <c r="Y74" i="9" s="1"/>
  <c r="P72" i="9"/>
  <c r="BC68" i="9"/>
  <c r="H66" i="9"/>
  <c r="P64" i="9"/>
  <c r="T64" i="9" s="1"/>
  <c r="H62" i="9"/>
  <c r="K62" i="9" s="1"/>
  <c r="P56" i="9"/>
  <c r="Q56" i="9" s="1"/>
  <c r="P52" i="9"/>
  <c r="R52" i="9" s="1"/>
  <c r="X50" i="9"/>
  <c r="BC28" i="9"/>
  <c r="V75" i="9"/>
  <c r="AI75" i="23" s="1"/>
  <c r="H78" i="9"/>
  <c r="P68" i="9"/>
  <c r="AN66" i="9"/>
  <c r="AR66" i="9" s="1"/>
  <c r="AD38" i="9"/>
  <c r="AJ38" i="23" s="1"/>
  <c r="H64" i="9"/>
  <c r="N51" i="9"/>
  <c r="AH51" i="23" s="1"/>
  <c r="AL79" i="9"/>
  <c r="AK79" i="23" s="1"/>
  <c r="BC12" i="9"/>
  <c r="N32" i="9"/>
  <c r="AH32" i="23" s="1"/>
  <c r="V24" i="9"/>
  <c r="AI24" i="23" s="1"/>
  <c r="AD36" i="9"/>
  <c r="AJ36" i="23" s="1"/>
  <c r="AT24" i="9"/>
  <c r="AL24" i="23" s="1"/>
  <c r="H77" i="9"/>
  <c r="H71" i="9"/>
  <c r="P65" i="9"/>
  <c r="U65" i="9" s="1"/>
  <c r="P59" i="9"/>
  <c r="U59" i="9" s="1"/>
  <c r="P55" i="9"/>
  <c r="AF51" i="9"/>
  <c r="AK51" i="9" s="1"/>
  <c r="N59" i="9"/>
  <c r="AH59" i="23" s="1"/>
  <c r="AW52" i="9"/>
  <c r="AW22" i="9"/>
  <c r="N18" i="9"/>
  <c r="AH18" i="23" s="1"/>
  <c r="AF60" i="9"/>
  <c r="N79" i="9"/>
  <c r="AH79" i="23" s="1"/>
  <c r="AN74" i="9"/>
  <c r="AO74" i="9" s="1"/>
  <c r="BC52" i="9"/>
  <c r="BC79" i="9"/>
  <c r="AZ79" i="9"/>
  <c r="AN79" i="9"/>
  <c r="AW79" i="9"/>
  <c r="AF79" i="9"/>
  <c r="BC75" i="9"/>
  <c r="AZ75" i="9"/>
  <c r="AW75" i="9"/>
  <c r="AF75" i="9"/>
  <c r="AN75" i="9"/>
  <c r="X75" i="9"/>
  <c r="AA75" i="9" s="1"/>
  <c r="AW73" i="9"/>
  <c r="AZ73" i="9"/>
  <c r="AF73" i="9"/>
  <c r="AK73" i="9" s="1"/>
  <c r="AN73" i="9"/>
  <c r="AP73" i="9" s="1"/>
  <c r="BC73" i="9"/>
  <c r="X73" i="9"/>
  <c r="AN69" i="9"/>
  <c r="AP69" i="9" s="1"/>
  <c r="BC69" i="9"/>
  <c r="AW69" i="9"/>
  <c r="AF69" i="9"/>
  <c r="X69" i="9"/>
  <c r="P69" i="9"/>
  <c r="BC67" i="9"/>
  <c r="AZ67" i="9"/>
  <c r="AW67" i="9"/>
  <c r="AF67" i="9"/>
  <c r="AN67" i="9"/>
  <c r="X67" i="9"/>
  <c r="BC63" i="9"/>
  <c r="AZ63" i="9"/>
  <c r="AF63" i="9"/>
  <c r="X63" i="9"/>
  <c r="P63" i="9"/>
  <c r="S63" i="9" s="1"/>
  <c r="BC61" i="9"/>
  <c r="AZ61" i="9"/>
  <c r="AN61" i="9"/>
  <c r="X61" i="9"/>
  <c r="AW61" i="9"/>
  <c r="AF61" i="9"/>
  <c r="AI61" i="9" s="1"/>
  <c r="AW57" i="9"/>
  <c r="AN57" i="9"/>
  <c r="AZ57" i="9"/>
  <c r="AF57" i="9"/>
  <c r="AK57" i="9" s="1"/>
  <c r="BC57" i="9"/>
  <c r="X57" i="9"/>
  <c r="AN53" i="9"/>
  <c r="AQ53" i="9" s="1"/>
  <c r="X53" i="9"/>
  <c r="BC53" i="9"/>
  <c r="AW53" i="9"/>
  <c r="AF53" i="9"/>
  <c r="AI53" i="9" s="1"/>
  <c r="P53" i="9"/>
  <c r="AW49" i="9"/>
  <c r="AZ49" i="9"/>
  <c r="AN49" i="9"/>
  <c r="AP49" i="9" s="1"/>
  <c r="X49" i="9"/>
  <c r="BC49" i="9"/>
  <c r="H73" i="9"/>
  <c r="K73" i="9" s="1"/>
  <c r="H67" i="9"/>
  <c r="K67" i="9" s="1"/>
  <c r="H57" i="9"/>
  <c r="P77" i="9"/>
  <c r="P71" i="9"/>
  <c r="S71" i="9" s="1"/>
  <c r="P67" i="9"/>
  <c r="X55" i="9"/>
  <c r="AA55" i="9" s="1"/>
  <c r="AF49" i="9"/>
  <c r="AH49" i="9" s="1"/>
  <c r="AL76" i="9"/>
  <c r="AK76" i="23" s="1"/>
  <c r="AT76" i="9"/>
  <c r="AL76" i="23" s="1"/>
  <c r="AL74" i="9"/>
  <c r="AK74" i="23" s="1"/>
  <c r="AT74" i="9"/>
  <c r="AL74" i="23" s="1"/>
  <c r="AT64" i="9"/>
  <c r="AL64" i="23" s="1"/>
  <c r="AL64" i="9"/>
  <c r="AK64" i="23" s="1"/>
  <c r="AD64" i="9"/>
  <c r="AJ64" i="23" s="1"/>
  <c r="AT58" i="9"/>
  <c r="AL58" i="23" s="1"/>
  <c r="AL58" i="9"/>
  <c r="AK58" i="23" s="1"/>
  <c r="AD58" i="9"/>
  <c r="AJ58" i="23" s="1"/>
  <c r="AT56" i="9"/>
  <c r="AL56" i="23" s="1"/>
  <c r="AD56" i="9"/>
  <c r="AJ56" i="23" s="1"/>
  <c r="AL56" i="9"/>
  <c r="AK56" i="23" s="1"/>
  <c r="V56" i="9"/>
  <c r="AI56" i="23" s="1"/>
  <c r="H76" i="9"/>
  <c r="K76" i="9" s="1"/>
  <c r="H69" i="9"/>
  <c r="K69" i="9" s="1"/>
  <c r="H58" i="9"/>
  <c r="M58" i="9" s="1"/>
  <c r="N56" i="9"/>
  <c r="AH56" i="23" s="1"/>
  <c r="V74" i="9"/>
  <c r="AI74" i="23" s="1"/>
  <c r="P54" i="9"/>
  <c r="P50" i="9"/>
  <c r="R50" i="9" s="1"/>
  <c r="X79" i="9"/>
  <c r="AA79" i="9" s="1"/>
  <c r="AD74" i="9"/>
  <c r="AJ74" i="23" s="1"/>
  <c r="AF54" i="9"/>
  <c r="AI54" i="9" s="1"/>
  <c r="AN63" i="9"/>
  <c r="AZ69" i="9"/>
  <c r="AL77" i="9"/>
  <c r="AK77" i="23" s="1"/>
  <c r="AT77" i="9"/>
  <c r="AL77" i="23" s="1"/>
  <c r="AD77" i="9"/>
  <c r="AJ77" i="23" s="1"/>
  <c r="AT75" i="9"/>
  <c r="AL75" i="23" s="1"/>
  <c r="AD75" i="9"/>
  <c r="AJ75" i="23" s="1"/>
  <c r="AL75" i="9"/>
  <c r="AK75" i="23" s="1"/>
  <c r="AD73" i="9"/>
  <c r="AJ73" i="23" s="1"/>
  <c r="AT73" i="9"/>
  <c r="AL73" i="23" s="1"/>
  <c r="AL71" i="9"/>
  <c r="AK71" i="23" s="1"/>
  <c r="AT71" i="9"/>
  <c r="AL71" i="23" s="1"/>
  <c r="AT65" i="9"/>
  <c r="AL65" i="23" s="1"/>
  <c r="AL65" i="9"/>
  <c r="AK65" i="23" s="1"/>
  <c r="AD65" i="9"/>
  <c r="AJ65" i="23" s="1"/>
  <c r="AD59" i="9"/>
  <c r="AJ59" i="23" s="1"/>
  <c r="AL59" i="9"/>
  <c r="AK59" i="23" s="1"/>
  <c r="AD57" i="9"/>
  <c r="AJ57" i="23" s="1"/>
  <c r="AL57" i="9"/>
  <c r="AK57" i="23" s="1"/>
  <c r="AT57" i="9"/>
  <c r="AL57" i="23" s="1"/>
  <c r="AD53" i="9"/>
  <c r="AJ53" i="23" s="1"/>
  <c r="AL53" i="9"/>
  <c r="AK53" i="23" s="1"/>
  <c r="AT51" i="9"/>
  <c r="AL51" i="23" s="1"/>
  <c r="AL51" i="9"/>
  <c r="AK51" i="23" s="1"/>
  <c r="AD51" i="9"/>
  <c r="AJ51" i="23" s="1"/>
  <c r="N74" i="9"/>
  <c r="AH74" i="23" s="1"/>
  <c r="N71" i="9"/>
  <c r="AH71" i="23" s="1"/>
  <c r="H68" i="9"/>
  <c r="K68" i="9" s="1"/>
  <c r="N64" i="9"/>
  <c r="AH64" i="23" s="1"/>
  <c r="H61" i="9"/>
  <c r="K61" i="9" s="1"/>
  <c r="N58" i="9"/>
  <c r="AH58" i="23" s="1"/>
  <c r="H55" i="9"/>
  <c r="K55" i="9" s="1"/>
  <c r="N53" i="9"/>
  <c r="AH53" i="23" s="1"/>
  <c r="H52" i="9"/>
  <c r="H50" i="9"/>
  <c r="K50" i="9" s="1"/>
  <c r="V79" i="9"/>
  <c r="AI79" i="23" s="1"/>
  <c r="P79" i="9"/>
  <c r="S79" i="9" s="1"/>
  <c r="V77" i="9"/>
  <c r="AI77" i="23" s="1"/>
  <c r="V73" i="9"/>
  <c r="AI73" i="23" s="1"/>
  <c r="V65" i="9"/>
  <c r="AI65" i="23" s="1"/>
  <c r="P61" i="9"/>
  <c r="P57" i="9"/>
  <c r="P51" i="9"/>
  <c r="S51" i="9" s="1"/>
  <c r="AD79" i="9"/>
  <c r="AJ79" i="23" s="1"/>
  <c r="AD76" i="9"/>
  <c r="AJ76" i="23" s="1"/>
  <c r="AW63" i="9"/>
  <c r="AW37" i="9"/>
  <c r="AT37" i="9"/>
  <c r="AL37" i="23" s="1"/>
  <c r="AD37" i="9"/>
  <c r="AJ37" i="23" s="1"/>
  <c r="AL37" i="9"/>
  <c r="AK37" i="23" s="1"/>
  <c r="N37" i="9"/>
  <c r="AH37" i="23" s="1"/>
  <c r="V37" i="9"/>
  <c r="AI37" i="23" s="1"/>
  <c r="AN37" i="9"/>
  <c r="AS37" i="9" s="1"/>
  <c r="P37" i="9"/>
  <c r="S37" i="9" s="1"/>
  <c r="H37" i="9"/>
  <c r="K37" i="9" s="1"/>
  <c r="AL35" i="9"/>
  <c r="AK35" i="23" s="1"/>
  <c r="AT35" i="9"/>
  <c r="AL35" i="23" s="1"/>
  <c r="BC35" i="9"/>
  <c r="AD35" i="9"/>
  <c r="AJ35" i="23" s="1"/>
  <c r="V35" i="9"/>
  <c r="AI35" i="23" s="1"/>
  <c r="H35" i="9"/>
  <c r="K35" i="9" s="1"/>
  <c r="AZ35" i="9"/>
  <c r="N35" i="9"/>
  <c r="AH35" i="23" s="1"/>
  <c r="AW35" i="9"/>
  <c r="AZ33" i="9"/>
  <c r="AT33" i="9"/>
  <c r="AL33" i="23" s="1"/>
  <c r="AL33" i="9"/>
  <c r="AK33" i="23" s="1"/>
  <c r="AD33" i="9"/>
  <c r="AJ33" i="23" s="1"/>
  <c r="V33" i="9"/>
  <c r="AI33" i="23" s="1"/>
  <c r="N33" i="9"/>
  <c r="AH33" i="23" s="1"/>
  <c r="AN33" i="9"/>
  <c r="AP33" i="9" s="1"/>
  <c r="AW33" i="9"/>
  <c r="H33" i="9"/>
  <c r="K33" i="9" s="1"/>
  <c r="AZ31" i="9"/>
  <c r="AF31" i="9"/>
  <c r="BC31" i="9"/>
  <c r="AW29" i="9"/>
  <c r="P29" i="9"/>
  <c r="R29" i="9" s="1"/>
  <c r="AZ27" i="9"/>
  <c r="BC27" i="9"/>
  <c r="AF27" i="9"/>
  <c r="AZ25" i="9"/>
  <c r="AL25" i="9"/>
  <c r="AK25" i="23" s="1"/>
  <c r="V25" i="9"/>
  <c r="AI25" i="23" s="1"/>
  <c r="AD25" i="9"/>
  <c r="AJ25" i="23" s="1"/>
  <c r="AT25" i="9"/>
  <c r="AL25" i="23" s="1"/>
  <c r="P25" i="9"/>
  <c r="U25" i="9" s="1"/>
  <c r="AW25" i="9"/>
  <c r="N25" i="9"/>
  <c r="AH25" i="23" s="1"/>
  <c r="AT23" i="9"/>
  <c r="AL23" i="23" s="1"/>
  <c r="AD23" i="9"/>
  <c r="AJ23" i="23" s="1"/>
  <c r="N23" i="9"/>
  <c r="AH23" i="23" s="1"/>
  <c r="V23" i="9"/>
  <c r="AI23" i="23" s="1"/>
  <c r="H23" i="9"/>
  <c r="K23" i="9" s="1"/>
  <c r="AL23" i="9"/>
  <c r="AK23" i="23" s="1"/>
  <c r="X23" i="9"/>
  <c r="BC23" i="9"/>
  <c r="AW21" i="9"/>
  <c r="X21" i="9"/>
  <c r="AA21" i="9" s="1"/>
  <c r="P21" i="9"/>
  <c r="AW19" i="9"/>
  <c r="BC19" i="9"/>
  <c r="H19" i="9"/>
  <c r="K19" i="9" s="1"/>
  <c r="AZ19" i="9"/>
  <c r="X19" i="9"/>
  <c r="AZ17" i="9"/>
  <c r="AT17" i="9"/>
  <c r="AL17" i="23" s="1"/>
  <c r="AD17" i="9"/>
  <c r="AJ17" i="23" s="1"/>
  <c r="N17" i="9"/>
  <c r="AH17" i="23" s="1"/>
  <c r="V17" i="9"/>
  <c r="AI17" i="23" s="1"/>
  <c r="X17" i="9"/>
  <c r="AC17" i="9" s="1"/>
  <c r="AL15" i="9"/>
  <c r="AK15" i="23" s="1"/>
  <c r="AT15" i="9"/>
  <c r="AL15" i="23" s="1"/>
  <c r="V15" i="9"/>
  <c r="AI15" i="23" s="1"/>
  <c r="H15" i="9"/>
  <c r="BC15" i="9"/>
  <c r="N15" i="9"/>
  <c r="AH15" i="23" s="1"/>
  <c r="AZ15" i="9"/>
  <c r="P15" i="9"/>
  <c r="AW13" i="9"/>
  <c r="AT11" i="9"/>
  <c r="AL11" i="23" s="1"/>
  <c r="AD11" i="9"/>
  <c r="AJ11" i="23" s="1"/>
  <c r="AL11" i="9"/>
  <c r="AK11" i="23" s="1"/>
  <c r="AZ11" i="9"/>
  <c r="BC11" i="9"/>
  <c r="V11" i="9"/>
  <c r="AI11" i="23" s="1"/>
  <c r="AW11" i="9"/>
  <c r="P11" i="9"/>
  <c r="N11" i="9"/>
  <c r="AH11" i="23" s="1"/>
  <c r="AZ9" i="9"/>
  <c r="AW9" i="9"/>
  <c r="P9" i="9"/>
  <c r="S9" i="9" s="1"/>
  <c r="AN77" i="9"/>
  <c r="BC77" i="9"/>
  <c r="AZ77" i="9"/>
  <c r="AW77" i="9"/>
  <c r="AF77" i="9"/>
  <c r="AK77" i="9" s="1"/>
  <c r="X77" i="9"/>
  <c r="BC71" i="9"/>
  <c r="AZ71" i="9"/>
  <c r="AW71" i="9"/>
  <c r="AF71" i="9"/>
  <c r="X71" i="9"/>
  <c r="AA71" i="9" s="1"/>
  <c r="AW65" i="9"/>
  <c r="AZ65" i="9"/>
  <c r="X65" i="9"/>
  <c r="AF65" i="9"/>
  <c r="AH65" i="9" s="1"/>
  <c r="BC65" i="9"/>
  <c r="AN65" i="9"/>
  <c r="AP65" i="9" s="1"/>
  <c r="BC59" i="9"/>
  <c r="AN59" i="9"/>
  <c r="AZ59" i="9"/>
  <c r="AW59" i="9"/>
  <c r="AF59" i="9"/>
  <c r="X59" i="9"/>
  <c r="AA59" i="9" s="1"/>
  <c r="BC55" i="9"/>
  <c r="AZ55" i="9"/>
  <c r="AN55" i="9"/>
  <c r="AW55" i="9"/>
  <c r="AF55" i="9"/>
  <c r="BC51" i="9"/>
  <c r="AZ51" i="9"/>
  <c r="AW51" i="9"/>
  <c r="AN51" i="9"/>
  <c r="X51" i="9"/>
  <c r="AA51" i="9" s="1"/>
  <c r="H51" i="9"/>
  <c r="K51" i="9" s="1"/>
  <c r="P75" i="9"/>
  <c r="S75" i="9" s="1"/>
  <c r="P73" i="9"/>
  <c r="AL78" i="9"/>
  <c r="AK78" i="23" s="1"/>
  <c r="AT78" i="9"/>
  <c r="AL78" i="23" s="1"/>
  <c r="AD78" i="9"/>
  <c r="AJ78" i="23" s="1"/>
  <c r="AT66" i="9"/>
  <c r="AL66" i="23" s="1"/>
  <c r="AL66" i="9"/>
  <c r="AK66" i="23" s="1"/>
  <c r="V66" i="9"/>
  <c r="AI66" i="23" s="1"/>
  <c r="AD52" i="9"/>
  <c r="AJ52" i="23" s="1"/>
  <c r="AL52" i="9"/>
  <c r="AK52" i="23" s="1"/>
  <c r="AT52" i="9"/>
  <c r="AL52" i="23" s="1"/>
  <c r="H79" i="9"/>
  <c r="K79" i="9" s="1"/>
  <c r="H74" i="9"/>
  <c r="H63" i="9"/>
  <c r="K63" i="9" s="1"/>
  <c r="H60" i="9"/>
  <c r="K60" i="9" s="1"/>
  <c r="H53" i="9"/>
  <c r="V76" i="9"/>
  <c r="AI76" i="23" s="1"/>
  <c r="AW78" i="9"/>
  <c r="BC78" i="9"/>
  <c r="AF78" i="9"/>
  <c r="AZ78" i="9"/>
  <c r="AN78" i="9"/>
  <c r="AQ78" i="9" s="1"/>
  <c r="AZ76" i="9"/>
  <c r="AW76" i="9"/>
  <c r="BC76" i="9"/>
  <c r="AF76" i="9"/>
  <c r="AN76" i="9"/>
  <c r="P76" i="9"/>
  <c r="BC74" i="9"/>
  <c r="AW74" i="9"/>
  <c r="AF74" i="9"/>
  <c r="AI74" i="9" s="1"/>
  <c r="AZ74" i="9"/>
  <c r="P74" i="9"/>
  <c r="AZ72" i="9"/>
  <c r="AW72" i="9"/>
  <c r="BC72" i="9"/>
  <c r="AN72" i="9"/>
  <c r="X72" i="9"/>
  <c r="AF72" i="9"/>
  <c r="AW70" i="9"/>
  <c r="BC70" i="9"/>
  <c r="AZ70" i="9"/>
  <c r="X70" i="9"/>
  <c r="AA70" i="9" s="1"/>
  <c r="AN70" i="9"/>
  <c r="AQ70" i="9" s="1"/>
  <c r="AF70" i="9"/>
  <c r="AI70" i="9" s="1"/>
  <c r="AZ68" i="9"/>
  <c r="AN68" i="9"/>
  <c r="AF68" i="9"/>
  <c r="AW68" i="9"/>
  <c r="X68" i="9"/>
  <c r="BC66" i="9"/>
  <c r="AZ66" i="9"/>
  <c r="AF66" i="9"/>
  <c r="AI66" i="9" s="1"/>
  <c r="X66" i="9"/>
  <c r="Z66" i="9" s="1"/>
  <c r="AW66" i="9"/>
  <c r="AZ64" i="9"/>
  <c r="AW64" i="9"/>
  <c r="AN64" i="9"/>
  <c r="BC64" i="9"/>
  <c r="AF64" i="9"/>
  <c r="X64" i="9"/>
  <c r="AW62" i="9"/>
  <c r="AN62" i="9"/>
  <c r="AQ62" i="9" s="1"/>
  <c r="BC62" i="9"/>
  <c r="AF62" i="9"/>
  <c r="AI62" i="9" s="1"/>
  <c r="AZ62" i="9"/>
  <c r="X62" i="9"/>
  <c r="Z62" i="9" s="1"/>
  <c r="AZ60" i="9"/>
  <c r="AW60" i="9"/>
  <c r="AN60" i="9"/>
  <c r="BC60" i="9"/>
  <c r="X60" i="9"/>
  <c r="P60" i="9"/>
  <c r="BC58" i="9"/>
  <c r="AN58" i="9"/>
  <c r="AQ58" i="9" s="1"/>
  <c r="X58" i="9"/>
  <c r="Z58" i="9" s="1"/>
  <c r="AW58" i="9"/>
  <c r="AF58" i="9"/>
  <c r="AI58" i="9" s="1"/>
  <c r="AZ58" i="9"/>
  <c r="P58" i="9"/>
  <c r="R58" i="9" s="1"/>
  <c r="AZ56" i="9"/>
  <c r="AW56" i="9"/>
  <c r="BC56" i="9"/>
  <c r="AN56" i="9"/>
  <c r="X56" i="9"/>
  <c r="AF56" i="9"/>
  <c r="AW54" i="9"/>
  <c r="BC54" i="9"/>
  <c r="AZ54" i="9"/>
  <c r="AN54" i="9"/>
  <c r="AQ54" i="9" s="1"/>
  <c r="X54" i="9"/>
  <c r="Z54" i="9" s="1"/>
  <c r="AZ52" i="9"/>
  <c r="AN52" i="9"/>
  <c r="AF52" i="9"/>
  <c r="BC50" i="9"/>
  <c r="AN50" i="9"/>
  <c r="AZ50" i="9"/>
  <c r="AW50" i="9"/>
  <c r="AF50" i="9"/>
  <c r="AI50" i="9" s="1"/>
  <c r="N78" i="9"/>
  <c r="AH78" i="23" s="1"/>
  <c r="H75" i="9"/>
  <c r="K75" i="9" s="1"/>
  <c r="H72" i="9"/>
  <c r="K72" i="9" s="1"/>
  <c r="H70" i="9"/>
  <c r="K70" i="9" s="1"/>
  <c r="H65" i="9"/>
  <c r="K65" i="9" s="1"/>
  <c r="H59" i="9"/>
  <c r="H56" i="9"/>
  <c r="H54" i="9"/>
  <c r="J54" i="9" s="1"/>
  <c r="N52" i="9"/>
  <c r="AH52" i="23" s="1"/>
  <c r="H49" i="9"/>
  <c r="P78" i="9"/>
  <c r="S78" i="9" s="1"/>
  <c r="P70" i="9"/>
  <c r="S70" i="9" s="1"/>
  <c r="P66" i="9"/>
  <c r="R66" i="9" s="1"/>
  <c r="P62" i="9"/>
  <c r="S62" i="9" s="1"/>
  <c r="V57" i="9"/>
  <c r="AI57" i="23" s="1"/>
  <c r="V53" i="9"/>
  <c r="AI53" i="23" s="1"/>
  <c r="P49" i="9"/>
  <c r="X76" i="9"/>
  <c r="AD71" i="9"/>
  <c r="AJ71" i="23" s="1"/>
  <c r="AD66" i="9"/>
  <c r="AJ66" i="23" s="1"/>
  <c r="X52" i="9"/>
  <c r="AN71" i="9"/>
  <c r="AT59" i="9"/>
  <c r="AL59" i="23" s="1"/>
  <c r="AZ53" i="9"/>
  <c r="BC38" i="9"/>
  <c r="AF38" i="9"/>
  <c r="AI38" i="9" s="1"/>
  <c r="P38" i="9"/>
  <c r="S38" i="9" s="1"/>
  <c r="X38" i="9"/>
  <c r="AA38" i="9" s="1"/>
  <c r="AN38" i="9"/>
  <c r="AQ38" i="9" s="1"/>
  <c r="AW38" i="9"/>
  <c r="H38" i="9"/>
  <c r="K38" i="9" s="1"/>
  <c r="AW36" i="9"/>
  <c r="AN36" i="9"/>
  <c r="X36" i="9"/>
  <c r="P36" i="9"/>
  <c r="H36" i="9"/>
  <c r="K36" i="9" s="1"/>
  <c r="BC36" i="9"/>
  <c r="AW34" i="9"/>
  <c r="AN34" i="9"/>
  <c r="AQ34" i="9" s="1"/>
  <c r="X34" i="9"/>
  <c r="AA34" i="9" s="1"/>
  <c r="P34" i="9"/>
  <c r="S34" i="9" s="1"/>
  <c r="H34" i="9"/>
  <c r="K34" i="9" s="1"/>
  <c r="AZ32" i="9"/>
  <c r="AF32" i="9"/>
  <c r="AN32" i="9"/>
  <c r="P32" i="9"/>
  <c r="BC32" i="9"/>
  <c r="BC30" i="9"/>
  <c r="AN30" i="9"/>
  <c r="AQ30" i="9" s="1"/>
  <c r="X30" i="9"/>
  <c r="AA30" i="9" s="1"/>
  <c r="P30" i="9"/>
  <c r="S30" i="9" s="1"/>
  <c r="AW30" i="9"/>
  <c r="H30" i="9"/>
  <c r="K30" i="9" s="1"/>
  <c r="AW28" i="9"/>
  <c r="AF28" i="9"/>
  <c r="AN28" i="9"/>
  <c r="P28" i="9"/>
  <c r="H28" i="9"/>
  <c r="K28" i="9" s="1"/>
  <c r="AW26" i="9"/>
  <c r="AF26" i="9"/>
  <c r="AI26" i="9" s="1"/>
  <c r="AN26" i="9"/>
  <c r="P26" i="9"/>
  <c r="S26" i="9" s="1"/>
  <c r="AZ24" i="9"/>
  <c r="AN24" i="9"/>
  <c r="X24" i="9"/>
  <c r="AF24" i="9"/>
  <c r="BC24" i="9"/>
  <c r="P24" i="9"/>
  <c r="BC22" i="9"/>
  <c r="AF22" i="9"/>
  <c r="AI22" i="9" s="1"/>
  <c r="AN22" i="9"/>
  <c r="AQ22" i="9" s="1"/>
  <c r="P22" i="9"/>
  <c r="S22" i="9" s="1"/>
  <c r="AW20" i="9"/>
  <c r="AN20" i="9"/>
  <c r="AF20" i="9"/>
  <c r="X20" i="9"/>
  <c r="H20" i="9"/>
  <c r="K20" i="9" s="1"/>
  <c r="P20" i="9"/>
  <c r="BC20" i="9"/>
  <c r="AW18" i="9"/>
  <c r="AN18" i="9"/>
  <c r="X18" i="9"/>
  <c r="AA18" i="9" s="1"/>
  <c r="AF18" i="9"/>
  <c r="AI18" i="9" s="1"/>
  <c r="P18" i="9"/>
  <c r="S18" i="9" s="1"/>
  <c r="AZ16" i="9"/>
  <c r="AF16" i="9"/>
  <c r="X16" i="9"/>
  <c r="H16" i="9"/>
  <c r="BC16" i="9"/>
  <c r="P16" i="9"/>
  <c r="AN16" i="9"/>
  <c r="BC14" i="9"/>
  <c r="AN14" i="9"/>
  <c r="AQ14" i="9" s="1"/>
  <c r="AF14" i="9"/>
  <c r="AI14" i="9" s="1"/>
  <c r="X14" i="9"/>
  <c r="AA14" i="9" s="1"/>
  <c r="H14" i="9"/>
  <c r="K14" i="9" s="1"/>
  <c r="P14" i="9"/>
  <c r="AW12" i="9"/>
  <c r="AF12" i="9"/>
  <c r="P12" i="9"/>
  <c r="X12" i="9"/>
  <c r="H12" i="9"/>
  <c r="AW10" i="9"/>
  <c r="AF10" i="9"/>
  <c r="AI10" i="9" s="1"/>
  <c r="X10" i="9"/>
  <c r="AA10" i="9" s="1"/>
  <c r="P10" i="9"/>
  <c r="S10" i="9" s="1"/>
  <c r="H10" i="9"/>
  <c r="K10" i="9" s="1"/>
  <c r="AN10" i="9"/>
  <c r="AQ10" i="9" s="1"/>
  <c r="AZ8" i="9"/>
  <c r="AN8" i="9"/>
  <c r="X8" i="9"/>
  <c r="AF8" i="9"/>
  <c r="P8" i="9"/>
  <c r="H8" i="9"/>
  <c r="BC8" i="9"/>
  <c r="H22" i="9"/>
  <c r="K22" i="9" s="1"/>
  <c r="AF30" i="9"/>
  <c r="AI30" i="9" s="1"/>
  <c r="H32" i="9"/>
  <c r="K32" i="9" s="1"/>
  <c r="X32" i="9"/>
  <c r="X26" i="9"/>
  <c r="AA26" i="9" s="1"/>
  <c r="AF36" i="9"/>
  <c r="H26" i="9"/>
  <c r="K26" i="9" s="1"/>
  <c r="AF34" i="9"/>
  <c r="AI34" i="9" s="1"/>
  <c r="AN12" i="9"/>
  <c r="X37" i="9"/>
  <c r="AN35" i="9"/>
  <c r="H27" i="9"/>
  <c r="K27" i="9" s="1"/>
  <c r="AF25" i="9"/>
  <c r="AH25" i="9" s="1"/>
  <c r="AZ23" i="9"/>
  <c r="AW17" i="9"/>
  <c r="P13" i="9"/>
  <c r="R13" i="9" s="1"/>
  <c r="AW27" i="9"/>
  <c r="AL38" i="9"/>
  <c r="AK38" i="23" s="1"/>
  <c r="AT38" i="9"/>
  <c r="AL38" i="23" s="1"/>
  <c r="V38" i="9"/>
  <c r="AI38" i="23" s="1"/>
  <c r="AL36" i="9"/>
  <c r="AK36" i="23" s="1"/>
  <c r="AT36" i="9"/>
  <c r="AL36" i="23" s="1"/>
  <c r="V36" i="9"/>
  <c r="AI36" i="23" s="1"/>
  <c r="AT34" i="9"/>
  <c r="AL34" i="23" s="1"/>
  <c r="AD34" i="9"/>
  <c r="AJ34" i="23" s="1"/>
  <c r="AL34" i="9"/>
  <c r="AK34" i="23" s="1"/>
  <c r="AT32" i="9"/>
  <c r="AL32" i="23" s="1"/>
  <c r="AD32" i="9"/>
  <c r="AJ32" i="23" s="1"/>
  <c r="AL32" i="9"/>
  <c r="AK32" i="23" s="1"/>
  <c r="AT30" i="9"/>
  <c r="AL30" i="23" s="1"/>
  <c r="AL30" i="9"/>
  <c r="AK30" i="23" s="1"/>
  <c r="AD30" i="9"/>
  <c r="AJ30" i="23" s="1"/>
  <c r="AT18" i="9"/>
  <c r="AL18" i="23" s="1"/>
  <c r="AD18" i="9"/>
  <c r="AJ18" i="23" s="1"/>
  <c r="AT16" i="9"/>
  <c r="AL16" i="23" s="1"/>
  <c r="AD16" i="9"/>
  <c r="AJ16" i="23" s="1"/>
  <c r="AT12" i="9"/>
  <c r="AL12" i="23" s="1"/>
  <c r="AD12" i="9"/>
  <c r="AJ12" i="23" s="1"/>
  <c r="N12" i="9"/>
  <c r="AH12" i="23" s="1"/>
  <c r="AL10" i="9"/>
  <c r="AK10" i="23" s="1"/>
  <c r="V10" i="9"/>
  <c r="AI10" i="23" s="1"/>
  <c r="AT10" i="9"/>
  <c r="AL10" i="23" s="1"/>
  <c r="AD10" i="9"/>
  <c r="AJ10" i="23" s="1"/>
  <c r="N30" i="9"/>
  <c r="AH30" i="23" s="1"/>
  <c r="N24" i="9"/>
  <c r="AH24" i="23" s="1"/>
  <c r="N16" i="9"/>
  <c r="AH16" i="23" s="1"/>
  <c r="V34" i="9"/>
  <c r="AI34" i="23" s="1"/>
  <c r="V30" i="9"/>
  <c r="AI30" i="23" s="1"/>
  <c r="AD24" i="9"/>
  <c r="AJ24" i="23" s="1"/>
  <c r="AL12" i="9"/>
  <c r="AK12" i="23" s="1"/>
  <c r="BC37" i="9"/>
  <c r="AF37" i="9"/>
  <c r="AI37" i="9" s="1"/>
  <c r="AF35" i="9"/>
  <c r="P35" i="9"/>
  <c r="BC33" i="9"/>
  <c r="AF33" i="9"/>
  <c r="AH33" i="9" s="1"/>
  <c r="P33" i="9"/>
  <c r="U33" i="9" s="1"/>
  <c r="AW31" i="9"/>
  <c r="AN31" i="9"/>
  <c r="X31" i="9"/>
  <c r="BC29" i="9"/>
  <c r="AN29" i="9"/>
  <c r="X29" i="9"/>
  <c r="AA29" i="9" s="1"/>
  <c r="AN27" i="9"/>
  <c r="X27" i="9"/>
  <c r="BC25" i="9"/>
  <c r="AN25" i="9"/>
  <c r="AQ25" i="9" s="1"/>
  <c r="X25" i="9"/>
  <c r="AC25" i="9" s="1"/>
  <c r="H25" i="9"/>
  <c r="K25" i="9" s="1"/>
  <c r="AW23" i="9"/>
  <c r="AF23" i="9"/>
  <c r="AN23" i="9"/>
  <c r="BC21" i="9"/>
  <c r="AF21" i="9"/>
  <c r="AN21" i="9"/>
  <c r="AQ21" i="9" s="1"/>
  <c r="AF19" i="9"/>
  <c r="AN19" i="9"/>
  <c r="P19" i="9"/>
  <c r="BC17" i="9"/>
  <c r="AF17" i="9"/>
  <c r="AH17" i="9" s="1"/>
  <c r="AN17" i="9"/>
  <c r="AS17" i="9" s="1"/>
  <c r="P17" i="9"/>
  <c r="S17" i="9" s="1"/>
  <c r="AW15" i="9"/>
  <c r="AN15" i="9"/>
  <c r="X15" i="9"/>
  <c r="AF15" i="9"/>
  <c r="BC13" i="9"/>
  <c r="AN13" i="9"/>
  <c r="X13" i="9"/>
  <c r="AF13" i="9"/>
  <c r="AI13" i="9" s="1"/>
  <c r="AN11" i="9"/>
  <c r="X11" i="9"/>
  <c r="AF11" i="9"/>
  <c r="H11" i="9"/>
  <c r="BC9" i="9"/>
  <c r="AN9" i="9"/>
  <c r="X9" i="9"/>
  <c r="AF9" i="9"/>
  <c r="AI9" i="9" s="1"/>
  <c r="H9" i="9"/>
  <c r="K9" i="9" s="1"/>
  <c r="H31" i="9"/>
  <c r="K31" i="9" s="1"/>
  <c r="H29" i="9"/>
  <c r="H21" i="9"/>
  <c r="K21" i="9" s="1"/>
  <c r="H17" i="9"/>
  <c r="J17" i="9" s="1"/>
  <c r="H13" i="9"/>
  <c r="P31" i="9"/>
  <c r="P27" i="9"/>
  <c r="P23" i="9"/>
  <c r="V18" i="9"/>
  <c r="AI18" i="23" s="1"/>
  <c r="X35" i="9"/>
  <c r="X33" i="9"/>
  <c r="AC33" i="9" s="1"/>
  <c r="AF29" i="9"/>
  <c r="AL16" i="9"/>
  <c r="AK16" i="23" s="1"/>
  <c r="AZ38" i="9"/>
  <c r="AZ34" i="9"/>
  <c r="AZ30" i="9"/>
  <c r="AZ26" i="9"/>
  <c r="AZ22" i="9"/>
  <c r="AZ18" i="9"/>
  <c r="AZ14" i="9"/>
  <c r="AZ10" i="9"/>
  <c r="AW32" i="9"/>
  <c r="AW24" i="9"/>
  <c r="AW16" i="9"/>
  <c r="AW8" i="9"/>
  <c r="BC34" i="9"/>
  <c r="BC26" i="9"/>
  <c r="BC18" i="9"/>
  <c r="BC10" i="9"/>
  <c r="AZ37" i="9"/>
  <c r="AZ29" i="9"/>
  <c r="AZ21" i="9"/>
  <c r="AZ13" i="9"/>
  <c r="AZ36" i="9"/>
  <c r="AZ28" i="9"/>
  <c r="AZ20" i="9"/>
  <c r="AZ12" i="9"/>
  <c r="N53" i="8"/>
  <c r="Q53" i="23" s="1"/>
  <c r="AH65" i="8"/>
  <c r="T65" i="23" s="1"/>
  <c r="W65" i="23" s="1"/>
  <c r="AW51" i="8"/>
  <c r="V51" i="23" s="1"/>
  <c r="N75" i="8"/>
  <c r="Q75" i="23" s="1"/>
  <c r="BM51" i="8"/>
  <c r="Y51" i="23" s="1"/>
  <c r="Z79" i="8"/>
  <c r="S79" i="23" s="1"/>
  <c r="BU57" i="8"/>
  <c r="Z57" i="23" s="1"/>
  <c r="N65" i="8"/>
  <c r="Q65" i="23" s="1"/>
  <c r="N51" i="8"/>
  <c r="Q51" i="23" s="1"/>
  <c r="AH77" i="8"/>
  <c r="T77" i="23" s="1"/>
  <c r="W77" i="23" s="1"/>
  <c r="BE77" i="8"/>
  <c r="X77" i="23" s="1"/>
  <c r="BU79" i="8"/>
  <c r="Z79" i="23" s="1"/>
  <c r="AY79" i="8"/>
  <c r="BG77" i="8"/>
  <c r="BI77" i="8" s="1"/>
  <c r="P75" i="8"/>
  <c r="U75" i="8" s="1"/>
  <c r="AB73" i="8"/>
  <c r="AG73" i="8" s="1"/>
  <c r="H71" i="8"/>
  <c r="AO69" i="8"/>
  <c r="AQ69" i="8" s="1"/>
  <c r="AV69" i="8" s="1"/>
  <c r="AW69" i="8" s="1"/>
  <c r="V69" i="23" s="1"/>
  <c r="P67" i="8"/>
  <c r="U67" i="8" s="1"/>
  <c r="V67" i="8" s="1"/>
  <c r="R67" i="23" s="1"/>
  <c r="AB65" i="8"/>
  <c r="AG65" i="8" s="1"/>
  <c r="AJ63" i="8"/>
  <c r="AL63" i="8" s="1"/>
  <c r="AM63" i="8" s="1"/>
  <c r="U63" i="23" s="1"/>
  <c r="H61" i="8"/>
  <c r="K61" i="8" s="1"/>
  <c r="X59" i="8"/>
  <c r="Y59" i="8" s="1"/>
  <c r="AP57" i="8"/>
  <c r="AJ55" i="8"/>
  <c r="AK55" i="8" s="1"/>
  <c r="X53" i="8"/>
  <c r="Y53" i="8" s="1"/>
  <c r="AB51" i="8"/>
  <c r="AF51" i="8" s="1"/>
  <c r="AB49" i="8"/>
  <c r="AE49" i="8" s="1"/>
  <c r="V73" i="8"/>
  <c r="R73" i="23" s="1"/>
  <c r="AH75" i="8"/>
  <c r="T75" i="23" s="1"/>
  <c r="W75" i="23" s="1"/>
  <c r="AW75" i="8"/>
  <c r="V75" i="23" s="1"/>
  <c r="BU71" i="8"/>
  <c r="Z71" i="23" s="1"/>
  <c r="N79" i="8"/>
  <c r="Q79" i="23" s="1"/>
  <c r="N57" i="8"/>
  <c r="Q57" i="23" s="1"/>
  <c r="V71" i="8"/>
  <c r="R71" i="23" s="1"/>
  <c r="V51" i="8"/>
  <c r="R51" i="23" s="1"/>
  <c r="AH73" i="8"/>
  <c r="T73" i="23" s="1"/>
  <c r="W73" i="23" s="1"/>
  <c r="BM79" i="8"/>
  <c r="Y79" i="23" s="1"/>
  <c r="H65" i="8"/>
  <c r="K65" i="8" s="1"/>
  <c r="X57" i="8"/>
  <c r="Y57" i="8" s="1"/>
  <c r="AB69" i="8"/>
  <c r="AC69" i="8" s="1"/>
  <c r="AB53" i="8"/>
  <c r="AJ79" i="8"/>
  <c r="AK79" i="8" s="1"/>
  <c r="AP65" i="8"/>
  <c r="AO53" i="8"/>
  <c r="AQ53" i="8" s="1"/>
  <c r="AV53" i="8" s="1"/>
  <c r="BG69" i="8"/>
  <c r="BG53" i="8"/>
  <c r="H73" i="8"/>
  <c r="J73" i="8" s="1"/>
  <c r="H67" i="8"/>
  <c r="J67" i="8" s="1"/>
  <c r="X55" i="8"/>
  <c r="Y55" i="8" s="1"/>
  <c r="Z55" i="8" s="1"/>
  <c r="S55" i="23" s="1"/>
  <c r="AJ71" i="8"/>
  <c r="AK71" i="8" s="1"/>
  <c r="AP73" i="8"/>
  <c r="AO61" i="8"/>
  <c r="BG61" i="8"/>
  <c r="BJ61" i="8" s="1"/>
  <c r="BO74" i="8"/>
  <c r="BP74" i="8" s="1"/>
  <c r="BG68" i="8"/>
  <c r="BJ68" i="8" s="1"/>
  <c r="AB62" i="8"/>
  <c r="AE62" i="8" s="1"/>
  <c r="AY52" i="8"/>
  <c r="BC52" i="8" s="1"/>
  <c r="H69" i="8"/>
  <c r="H57" i="8"/>
  <c r="K57" i="8" s="1"/>
  <c r="H49" i="8"/>
  <c r="K49" i="8" s="1"/>
  <c r="P61" i="8"/>
  <c r="U61" i="8" s="1"/>
  <c r="V61" i="8" s="1"/>
  <c r="R61" i="23" s="1"/>
  <c r="P55" i="8"/>
  <c r="S55" i="8" s="1"/>
  <c r="X63" i="8"/>
  <c r="Y63" i="8" s="1"/>
  <c r="Z63" i="8" s="1"/>
  <c r="S63" i="23" s="1"/>
  <c r="AP49" i="8"/>
  <c r="BG57" i="8"/>
  <c r="V79" i="8"/>
  <c r="R79" i="23" s="1"/>
  <c r="P59" i="8"/>
  <c r="V53" i="8"/>
  <c r="R53" i="23" s="1"/>
  <c r="AB57" i="8"/>
  <c r="AD57" i="8" s="1"/>
  <c r="BU53" i="8"/>
  <c r="Z53" i="23" s="1"/>
  <c r="CS78" i="8"/>
  <c r="AC78" i="23" s="1"/>
  <c r="CC78" i="8"/>
  <c r="AA78" i="23" s="1"/>
  <c r="BM78" i="8"/>
  <c r="Y78" i="23" s="1"/>
  <c r="CK78" i="8"/>
  <c r="AB78" i="23" s="1"/>
  <c r="BE78" i="8"/>
  <c r="X78" i="23" s="1"/>
  <c r="AM78" i="8"/>
  <c r="U78" i="23" s="1"/>
  <c r="Z78" i="8"/>
  <c r="S78" i="23" s="1"/>
  <c r="BU78" i="8"/>
  <c r="Z78" i="23" s="1"/>
  <c r="CS76" i="8"/>
  <c r="AC76" i="23" s="1"/>
  <c r="BU76" i="8"/>
  <c r="Z76" i="23" s="1"/>
  <c r="BM76" i="8"/>
  <c r="Y76" i="23" s="1"/>
  <c r="AM76" i="8"/>
  <c r="U76" i="23" s="1"/>
  <c r="AH76" i="8"/>
  <c r="T76" i="23" s="1"/>
  <c r="W76" i="23" s="1"/>
  <c r="CS74" i="8"/>
  <c r="AC74" i="23" s="1"/>
  <c r="CK74" i="8"/>
  <c r="AB74" i="23" s="1"/>
  <c r="BM74" i="8"/>
  <c r="Y74" i="23" s="1"/>
  <c r="AM74" i="8"/>
  <c r="U74" i="23" s="1"/>
  <c r="AH74" i="8"/>
  <c r="T74" i="23" s="1"/>
  <c r="W74" i="23" s="1"/>
  <c r="BU74" i="8"/>
  <c r="Z74" i="23" s="1"/>
  <c r="CK66" i="8"/>
  <c r="AB66" i="23" s="1"/>
  <c r="BM66" i="8"/>
  <c r="Y66" i="23" s="1"/>
  <c r="AM66" i="8"/>
  <c r="U66" i="23" s="1"/>
  <c r="BU66" i="8"/>
  <c r="Z66" i="23" s="1"/>
  <c r="AH66" i="8"/>
  <c r="T66" i="23" s="1"/>
  <c r="W66" i="23" s="1"/>
  <c r="CS64" i="8"/>
  <c r="AC64" i="23" s="1"/>
  <c r="CK64" i="8"/>
  <c r="AB64" i="23" s="1"/>
  <c r="AM64" i="8"/>
  <c r="U64" i="23" s="1"/>
  <c r="AH64" i="8"/>
  <c r="T64" i="23" s="1"/>
  <c r="W64" i="23" s="1"/>
  <c r="BU64" i="8"/>
  <c r="Z64" i="23" s="1"/>
  <c r="BM64" i="8"/>
  <c r="Y64" i="23" s="1"/>
  <c r="AW64" i="8"/>
  <c r="V64" i="23" s="1"/>
  <c r="CC64" i="8"/>
  <c r="AA64" i="23" s="1"/>
  <c r="CS58" i="8"/>
  <c r="AC58" i="23" s="1"/>
  <c r="CC58" i="8"/>
  <c r="AA58" i="23" s="1"/>
  <c r="CK58" i="8"/>
  <c r="AB58" i="23" s="1"/>
  <c r="AM58" i="8"/>
  <c r="U58" i="23" s="1"/>
  <c r="AH58" i="8"/>
  <c r="T58" i="23" s="1"/>
  <c r="W58" i="23" s="1"/>
  <c r="BU58" i="8"/>
  <c r="Z58" i="23" s="1"/>
  <c r="BM58" i="8"/>
  <c r="Y58" i="23" s="1"/>
  <c r="CS56" i="8"/>
  <c r="AC56" i="23" s="1"/>
  <c r="BU56" i="8"/>
  <c r="Z56" i="23" s="1"/>
  <c r="AM56" i="8"/>
  <c r="U56" i="23" s="1"/>
  <c r="Z56" i="8"/>
  <c r="S56" i="23" s="1"/>
  <c r="N56" i="8"/>
  <c r="Q56" i="23" s="1"/>
  <c r="CK56" i="8"/>
  <c r="AB56" i="23" s="1"/>
  <c r="BM56" i="8"/>
  <c r="Y56" i="23" s="1"/>
  <c r="AW56" i="8"/>
  <c r="V56" i="23" s="1"/>
  <c r="AH56" i="8"/>
  <c r="T56" i="23" s="1"/>
  <c r="W56" i="23" s="1"/>
  <c r="CK52" i="8"/>
  <c r="AB52" i="23" s="1"/>
  <c r="CS52" i="8"/>
  <c r="AC52" i="23" s="1"/>
  <c r="BM52" i="8"/>
  <c r="Y52" i="23" s="1"/>
  <c r="BU52" i="8"/>
  <c r="Z52" i="23" s="1"/>
  <c r="AM52" i="8"/>
  <c r="U52" i="23" s="1"/>
  <c r="AW52" i="8"/>
  <c r="V52" i="23" s="1"/>
  <c r="AH52" i="8"/>
  <c r="T52" i="23" s="1"/>
  <c r="W52" i="23" s="1"/>
  <c r="CC52" i="8"/>
  <c r="AA52" i="23" s="1"/>
  <c r="N76" i="8"/>
  <c r="Q76" i="23" s="1"/>
  <c r="H76" i="8"/>
  <c r="K76" i="8" s="1"/>
  <c r="N74" i="8"/>
  <c r="Q74" i="23" s="1"/>
  <c r="H66" i="8"/>
  <c r="K66" i="8" s="1"/>
  <c r="N58" i="8"/>
  <c r="Q58" i="23" s="1"/>
  <c r="H58" i="8"/>
  <c r="H54" i="8"/>
  <c r="H52" i="8"/>
  <c r="H50" i="8"/>
  <c r="V78" i="8"/>
  <c r="R78" i="23" s="1"/>
  <c r="P72" i="8"/>
  <c r="BG74" i="8"/>
  <c r="CC56" i="8"/>
  <c r="AA56" i="23" s="1"/>
  <c r="CK76" i="8"/>
  <c r="AB76" i="23" s="1"/>
  <c r="CE60" i="8"/>
  <c r="CM72" i="8"/>
  <c r="CY76" i="8"/>
  <c r="CY78" i="8"/>
  <c r="CM78" i="8"/>
  <c r="CO78" i="8" s="1"/>
  <c r="BO78" i="8"/>
  <c r="BT78" i="8" s="1"/>
  <c r="CV78" i="8"/>
  <c r="BW78" i="8"/>
  <c r="BY78" i="8" s="1"/>
  <c r="AO78" i="8"/>
  <c r="AQ78" i="8" s="1"/>
  <c r="CE78" i="8"/>
  <c r="AY78" i="8"/>
  <c r="BD78" i="8" s="1"/>
  <c r="AJ78" i="8"/>
  <c r="DB76" i="8"/>
  <c r="CV76" i="8"/>
  <c r="CE76" i="8"/>
  <c r="BG76" i="8"/>
  <c r="AP76" i="8"/>
  <c r="BO76" i="8"/>
  <c r="BW76" i="8"/>
  <c r="CM76" i="8"/>
  <c r="AO76" i="8"/>
  <c r="AQ76" i="8" s="1"/>
  <c r="AV76" i="8" s="1"/>
  <c r="AB76" i="8"/>
  <c r="DB72" i="8"/>
  <c r="CV72" i="8"/>
  <c r="CY72" i="8"/>
  <c r="CE72" i="8"/>
  <c r="BW72" i="8"/>
  <c r="BG72" i="8"/>
  <c r="BJ72" i="8" s="1"/>
  <c r="AY72" i="8"/>
  <c r="AP72" i="8"/>
  <c r="BO72" i="8"/>
  <c r="AO72" i="8"/>
  <c r="AQ72" i="8" s="1"/>
  <c r="AU72" i="8" s="1"/>
  <c r="AB72" i="8"/>
  <c r="CY70" i="8"/>
  <c r="CV70" i="8"/>
  <c r="BW70" i="8"/>
  <c r="BG70" i="8"/>
  <c r="BJ70" i="8" s="1"/>
  <c r="AY70" i="8"/>
  <c r="X70" i="8"/>
  <c r="Y70" i="8" s="1"/>
  <c r="Z70" i="8" s="1"/>
  <c r="S70" i="23" s="1"/>
  <c r="P70" i="8"/>
  <c r="Q70" i="8" s="1"/>
  <c r="DB70" i="8"/>
  <c r="CE70" i="8"/>
  <c r="CH70" i="8" s="1"/>
  <c r="CM70" i="8"/>
  <c r="AO70" i="8"/>
  <c r="AQ70" i="8" s="1"/>
  <c r="AS70" i="8" s="1"/>
  <c r="AJ70" i="8"/>
  <c r="CY66" i="8"/>
  <c r="CV66" i="8"/>
  <c r="CM66" i="8"/>
  <c r="DB66" i="8"/>
  <c r="BW66" i="8"/>
  <c r="BY66" i="8" s="1"/>
  <c r="AB66" i="8"/>
  <c r="CE66" i="8"/>
  <c r="BG66" i="8"/>
  <c r="AY66" i="8"/>
  <c r="BB66" i="8" s="1"/>
  <c r="AO66" i="8"/>
  <c r="AQ66" i="8" s="1"/>
  <c r="AU66" i="8" s="1"/>
  <c r="AJ66" i="8"/>
  <c r="DB64" i="8"/>
  <c r="CM64" i="8"/>
  <c r="CY64" i="8"/>
  <c r="CE64" i="8"/>
  <c r="BO64" i="8"/>
  <c r="AP64" i="8"/>
  <c r="X64" i="8"/>
  <c r="Y64" i="8" s="1"/>
  <c r="CV64" i="8"/>
  <c r="AB64" i="8"/>
  <c r="AO64" i="8"/>
  <c r="AQ64" i="8" s="1"/>
  <c r="DB60" i="8"/>
  <c r="CV60" i="8"/>
  <c r="CM60" i="8"/>
  <c r="BO60" i="8"/>
  <c r="AP60" i="8"/>
  <c r="CY60" i="8"/>
  <c r="BW60" i="8"/>
  <c r="AB60" i="8"/>
  <c r="AO60" i="8"/>
  <c r="AQ60" i="8" s="1"/>
  <c r="CY58" i="8"/>
  <c r="CV58" i="8"/>
  <c r="DB58" i="8"/>
  <c r="CM58" i="8"/>
  <c r="CO58" i="8" s="1"/>
  <c r="BW58" i="8"/>
  <c r="BG58" i="8"/>
  <c r="AY58" i="8"/>
  <c r="BB58" i="8" s="1"/>
  <c r="AO58" i="8"/>
  <c r="AQ58" i="8" s="1"/>
  <c r="AR58" i="8" s="1"/>
  <c r="CE58" i="8"/>
  <c r="BO58" i="8"/>
  <c r="BR58" i="8" s="1"/>
  <c r="AJ58" i="8"/>
  <c r="DB56" i="8"/>
  <c r="CE56" i="8"/>
  <c r="CV56" i="8"/>
  <c r="CM56" i="8"/>
  <c r="CY56" i="8"/>
  <c r="BG56" i="8"/>
  <c r="BJ56" i="8" s="1"/>
  <c r="BO56" i="8"/>
  <c r="AY56" i="8"/>
  <c r="AP56" i="8"/>
  <c r="H56" i="8"/>
  <c r="BW56" i="8"/>
  <c r="AB56" i="8"/>
  <c r="AO56" i="8"/>
  <c r="AQ56" i="8" s="1"/>
  <c r="AT56" i="8" s="1"/>
  <c r="CY54" i="8"/>
  <c r="CE54" i="8"/>
  <c r="CM54" i="8"/>
  <c r="CO54" i="8" s="1"/>
  <c r="CV54" i="8"/>
  <c r="BW54" i="8"/>
  <c r="BG54" i="8"/>
  <c r="BJ54" i="8" s="1"/>
  <c r="DB54" i="8"/>
  <c r="X54" i="8"/>
  <c r="Y54" i="8" s="1"/>
  <c r="Z54" i="8" s="1"/>
  <c r="S54" i="23" s="1"/>
  <c r="AO54" i="8"/>
  <c r="AQ54" i="8" s="1"/>
  <c r="AS54" i="8" s="1"/>
  <c r="BO54" i="8"/>
  <c r="BQ54" i="8" s="1"/>
  <c r="AJ54" i="8"/>
  <c r="CY50" i="8"/>
  <c r="CV50" i="8"/>
  <c r="CM50" i="8"/>
  <c r="DB50" i="8"/>
  <c r="BW50" i="8"/>
  <c r="CE50" i="8"/>
  <c r="BG50" i="8"/>
  <c r="BJ50" i="8" s="1"/>
  <c r="AB50" i="8"/>
  <c r="AD50" i="8" s="1"/>
  <c r="AO50" i="8"/>
  <c r="AQ50" i="8" s="1"/>
  <c r="AU50" i="8" s="1"/>
  <c r="BO50" i="8"/>
  <c r="AJ50" i="8"/>
  <c r="H78" i="8"/>
  <c r="H72" i="8"/>
  <c r="H64" i="8"/>
  <c r="K64" i="8" s="1"/>
  <c r="H60" i="8"/>
  <c r="K60" i="8" s="1"/>
  <c r="N52" i="8"/>
  <c r="Q52" i="23" s="1"/>
  <c r="P78" i="8"/>
  <c r="V76" i="8"/>
  <c r="R76" i="23" s="1"/>
  <c r="P76" i="8"/>
  <c r="P60" i="8"/>
  <c r="P50" i="8"/>
  <c r="Q50" i="8" s="1"/>
  <c r="X78" i="8"/>
  <c r="Y78" i="8" s="1"/>
  <c r="X76" i="8"/>
  <c r="Y76" i="8" s="1"/>
  <c r="X72" i="8"/>
  <c r="Y72" i="8" s="1"/>
  <c r="Z72" i="8" s="1"/>
  <c r="S72" i="23" s="1"/>
  <c r="AB58" i="8"/>
  <c r="AB54" i="8"/>
  <c r="AE54" i="8" s="1"/>
  <c r="AY60" i="8"/>
  <c r="BG60" i="8"/>
  <c r="BJ60" i="8" s="1"/>
  <c r="BO66" i="8"/>
  <c r="CC76" i="8"/>
  <c r="AA76" i="23" s="1"/>
  <c r="CV79" i="8"/>
  <c r="CE79" i="8"/>
  <c r="CH79" i="8" s="1"/>
  <c r="DB79" i="8"/>
  <c r="BG79" i="8"/>
  <c r="BJ79" i="8" s="1"/>
  <c r="CY79" i="8"/>
  <c r="BO79" i="8"/>
  <c r="BR79" i="8" s="1"/>
  <c r="AP79" i="8"/>
  <c r="AB79" i="8"/>
  <c r="DB77" i="8"/>
  <c r="CM77" i="8"/>
  <c r="CY77" i="8"/>
  <c r="CV77" i="8"/>
  <c r="CE77" i="8"/>
  <c r="AP77" i="8"/>
  <c r="AB77" i="8"/>
  <c r="X77" i="8"/>
  <c r="Y77" i="8" s="1"/>
  <c r="P77" i="8"/>
  <c r="U77" i="8" s="1"/>
  <c r="BO77" i="8"/>
  <c r="AJ77" i="8"/>
  <c r="BW77" i="8"/>
  <c r="CY75" i="8"/>
  <c r="CV75" i="8"/>
  <c r="CE75" i="8"/>
  <c r="CH75" i="8" s="1"/>
  <c r="BW75" i="8"/>
  <c r="BG75" i="8"/>
  <c r="BJ75" i="8" s="1"/>
  <c r="DB75" i="8"/>
  <c r="AY75" i="8"/>
  <c r="BB75" i="8" s="1"/>
  <c r="BO75" i="8"/>
  <c r="AP75" i="8"/>
  <c r="AO75" i="8"/>
  <c r="AQ75" i="8" s="1"/>
  <c r="AB75" i="8"/>
  <c r="AE75" i="8" s="1"/>
  <c r="DB73" i="8"/>
  <c r="CY73" i="8"/>
  <c r="CV73" i="8"/>
  <c r="CM73" i="8"/>
  <c r="CE73" i="8"/>
  <c r="BO73" i="8"/>
  <c r="P73" i="8"/>
  <c r="AJ73" i="8"/>
  <c r="BW73" i="8"/>
  <c r="CV71" i="8"/>
  <c r="CM71" i="8"/>
  <c r="CP71" i="8" s="1"/>
  <c r="DB71" i="8"/>
  <c r="CE71" i="8"/>
  <c r="CH71" i="8" s="1"/>
  <c r="AB71" i="8"/>
  <c r="BO71" i="8"/>
  <c r="BR71" i="8" s="1"/>
  <c r="CY71" i="8"/>
  <c r="AP71" i="8"/>
  <c r="BW71" i="8"/>
  <c r="BZ71" i="8" s="1"/>
  <c r="BG71" i="8"/>
  <c r="BJ71" i="8" s="1"/>
  <c r="AO71" i="8"/>
  <c r="AQ71" i="8" s="1"/>
  <c r="AU71" i="8" s="1"/>
  <c r="DB69" i="8"/>
  <c r="CY69" i="8"/>
  <c r="CE69" i="8"/>
  <c r="CM69" i="8"/>
  <c r="BO69" i="8"/>
  <c r="CV69" i="8"/>
  <c r="AJ69" i="8"/>
  <c r="BW69" i="8"/>
  <c r="CM67" i="8"/>
  <c r="CY67" i="8"/>
  <c r="DB67" i="8"/>
  <c r="CE67" i="8"/>
  <c r="CH67" i="8" s="1"/>
  <c r="BO67" i="8"/>
  <c r="CV67" i="8"/>
  <c r="X67" i="8"/>
  <c r="Y67" i="8" s="1"/>
  <c r="Z67" i="8" s="1"/>
  <c r="S67" i="23" s="1"/>
  <c r="BG67" i="8"/>
  <c r="BJ67" i="8" s="1"/>
  <c r="AP67" i="8"/>
  <c r="BW67" i="8"/>
  <c r="AO67" i="8"/>
  <c r="AQ67" i="8" s="1"/>
  <c r="AR67" i="8" s="1"/>
  <c r="DB65" i="8"/>
  <c r="CY65" i="8"/>
  <c r="CV65" i="8"/>
  <c r="CM65" i="8"/>
  <c r="BW65" i="8"/>
  <c r="BG65" i="8"/>
  <c r="BJ65" i="8" s="1"/>
  <c r="BO65" i="8"/>
  <c r="AY65" i="8"/>
  <c r="CE65" i="8"/>
  <c r="AJ65" i="8"/>
  <c r="CV63" i="8"/>
  <c r="CE63" i="8"/>
  <c r="CH63" i="8" s="1"/>
  <c r="DB63" i="8"/>
  <c r="CM63" i="8"/>
  <c r="CP63" i="8" s="1"/>
  <c r="CY63" i="8"/>
  <c r="BO63" i="8"/>
  <c r="BR63" i="8" s="1"/>
  <c r="BG63" i="8"/>
  <c r="BJ63" i="8" s="1"/>
  <c r="AP63" i="8"/>
  <c r="AB63" i="8"/>
  <c r="BW63" i="8"/>
  <c r="BZ63" i="8" s="1"/>
  <c r="AO63" i="8"/>
  <c r="DB61" i="8"/>
  <c r="CM61" i="8"/>
  <c r="CY61" i="8"/>
  <c r="CV61" i="8"/>
  <c r="CE61" i="8"/>
  <c r="BO61" i="8"/>
  <c r="AB61" i="8"/>
  <c r="X61" i="8"/>
  <c r="Y61" i="8" s="1"/>
  <c r="Z61" i="8" s="1"/>
  <c r="S61" i="23" s="1"/>
  <c r="BW61" i="8"/>
  <c r="AJ61" i="8"/>
  <c r="AY61" i="8"/>
  <c r="CE59" i="8"/>
  <c r="CH59" i="8" s="1"/>
  <c r="CY59" i="8"/>
  <c r="CM59" i="8"/>
  <c r="CV59" i="8"/>
  <c r="BG59" i="8"/>
  <c r="BJ59" i="8" s="1"/>
  <c r="BW59" i="8"/>
  <c r="BO59" i="8"/>
  <c r="AY59" i="8"/>
  <c r="BB59" i="8" s="1"/>
  <c r="DB59" i="8"/>
  <c r="AP59" i="8"/>
  <c r="AB59" i="8"/>
  <c r="AE59" i="8" s="1"/>
  <c r="AO59" i="8"/>
  <c r="AQ59" i="8" s="1"/>
  <c r="AS59" i="8" s="1"/>
  <c r="DB57" i="8"/>
  <c r="CY57" i="8"/>
  <c r="CV57" i="8"/>
  <c r="CM57" i="8"/>
  <c r="CE57" i="8"/>
  <c r="BO57" i="8"/>
  <c r="P57" i="8"/>
  <c r="BW57" i="8"/>
  <c r="AJ57" i="8"/>
  <c r="AY57" i="8"/>
  <c r="CV55" i="8"/>
  <c r="CM55" i="8"/>
  <c r="CP55" i="8" s="1"/>
  <c r="CE55" i="8"/>
  <c r="CH55" i="8" s="1"/>
  <c r="BW55" i="8"/>
  <c r="BZ55" i="8" s="1"/>
  <c r="DB55" i="8"/>
  <c r="BO55" i="8"/>
  <c r="BR55" i="8" s="1"/>
  <c r="AB55" i="8"/>
  <c r="AE55" i="8" s="1"/>
  <c r="AP55" i="8"/>
  <c r="CY55" i="8"/>
  <c r="AY55" i="8"/>
  <c r="BB55" i="8" s="1"/>
  <c r="AO55" i="8"/>
  <c r="AQ55" i="8" s="1"/>
  <c r="AS55" i="8" s="1"/>
  <c r="DB53" i="8"/>
  <c r="CY53" i="8"/>
  <c r="CE53" i="8"/>
  <c r="CM53" i="8"/>
  <c r="CV53" i="8"/>
  <c r="AY53" i="8"/>
  <c r="H53" i="8"/>
  <c r="BW53" i="8"/>
  <c r="BO53" i="8"/>
  <c r="AJ53" i="8"/>
  <c r="CM51" i="8"/>
  <c r="CP51" i="8" s="1"/>
  <c r="CY51" i="8"/>
  <c r="CE51" i="8"/>
  <c r="DB51" i="8"/>
  <c r="CV51" i="8"/>
  <c r="BO51" i="8"/>
  <c r="BR51" i="8" s="1"/>
  <c r="AY51" i="8"/>
  <c r="X51" i="8"/>
  <c r="Y51" i="8" s="1"/>
  <c r="H51" i="8"/>
  <c r="M51" i="8" s="1"/>
  <c r="BW51" i="8"/>
  <c r="BZ51" i="8" s="1"/>
  <c r="AP51" i="8"/>
  <c r="AO51" i="8"/>
  <c r="AQ51" i="8" s="1"/>
  <c r="AT51" i="8" s="1"/>
  <c r="DB49" i="8"/>
  <c r="CY49" i="8"/>
  <c r="CV49" i="8"/>
  <c r="CE49" i="8"/>
  <c r="BG49" i="8"/>
  <c r="CM49" i="8"/>
  <c r="AY49" i="8"/>
  <c r="P49" i="8"/>
  <c r="U49" i="8" s="1"/>
  <c r="V49" i="8" s="1"/>
  <c r="R49" i="23" s="1"/>
  <c r="BW49" i="8"/>
  <c r="BO49" i="8"/>
  <c r="AJ49" i="8"/>
  <c r="X49" i="8"/>
  <c r="Y49" i="8" s="1"/>
  <c r="Z49" i="8" s="1"/>
  <c r="S49" i="23" s="1"/>
  <c r="N78" i="8"/>
  <c r="Q78" i="23" s="1"/>
  <c r="H77" i="8"/>
  <c r="H75" i="8"/>
  <c r="M75" i="8" s="1"/>
  <c r="H70" i="8"/>
  <c r="H63" i="8"/>
  <c r="H59" i="8"/>
  <c r="J59" i="8" s="1"/>
  <c r="H55" i="8"/>
  <c r="M55" i="8" s="1"/>
  <c r="N55" i="8" s="1"/>
  <c r="Q55" i="23" s="1"/>
  <c r="P79" i="8"/>
  <c r="P71" i="8"/>
  <c r="T71" i="8" s="1"/>
  <c r="P66" i="8"/>
  <c r="U66" i="8" s="1"/>
  <c r="P65" i="8"/>
  <c r="P63" i="8"/>
  <c r="P54" i="8"/>
  <c r="P53" i="8"/>
  <c r="U53" i="8" s="1"/>
  <c r="P51" i="8"/>
  <c r="T51" i="8" s="1"/>
  <c r="X79" i="8"/>
  <c r="Y79" i="8" s="1"/>
  <c r="Z76" i="8"/>
  <c r="S76" i="23" s="1"/>
  <c r="X75" i="8"/>
  <c r="Y75" i="8" s="1"/>
  <c r="X73" i="8"/>
  <c r="Y73" i="8" s="1"/>
  <c r="X71" i="8"/>
  <c r="Y71" i="8" s="1"/>
  <c r="X69" i="8"/>
  <c r="Y69" i="8" s="1"/>
  <c r="Z69" i="8" s="1"/>
  <c r="S69" i="23" s="1"/>
  <c r="X65" i="8"/>
  <c r="Y65" i="8" s="1"/>
  <c r="Z57" i="8"/>
  <c r="S57" i="23" s="1"/>
  <c r="Z53" i="8"/>
  <c r="S53" i="23" s="1"/>
  <c r="X50" i="8"/>
  <c r="Y50" i="8" s="1"/>
  <c r="Z50" i="8" s="1"/>
  <c r="S50" i="23" s="1"/>
  <c r="AH78" i="8"/>
  <c r="T78" i="23" s="1"/>
  <c r="W78" i="23" s="1"/>
  <c r="AJ75" i="8"/>
  <c r="AJ67" i="8"/>
  <c r="AJ59" i="8"/>
  <c r="AJ51" i="8"/>
  <c r="AO79" i="8"/>
  <c r="AQ79" i="8" s="1"/>
  <c r="AS79" i="8" s="1"/>
  <c r="AO77" i="8"/>
  <c r="AQ77" i="8" s="1"/>
  <c r="AW74" i="8"/>
  <c r="V74" i="23" s="1"/>
  <c r="AP69" i="8"/>
  <c r="AW66" i="8"/>
  <c r="V66" i="23" s="1"/>
  <c r="AP61" i="8"/>
  <c r="AW58" i="8"/>
  <c r="V58" i="23" s="1"/>
  <c r="AP53" i="8"/>
  <c r="AY77" i="8"/>
  <c r="AY73" i="8"/>
  <c r="AY71" i="8"/>
  <c r="BB71" i="8" s="1"/>
  <c r="AY69" i="8"/>
  <c r="AY67" i="8"/>
  <c r="BB67" i="8" s="1"/>
  <c r="BE64" i="8"/>
  <c r="X64" i="23" s="1"/>
  <c r="AY63" i="8"/>
  <c r="BB63" i="8" s="1"/>
  <c r="BE58" i="8"/>
  <c r="X58" i="23" s="1"/>
  <c r="BE56" i="8"/>
  <c r="X56" i="23" s="1"/>
  <c r="BW79" i="8"/>
  <c r="BZ79" i="8" s="1"/>
  <c r="CC74" i="8"/>
  <c r="AA74" i="23" s="1"/>
  <c r="CC66" i="8"/>
  <c r="AA66" i="23" s="1"/>
  <c r="CM75" i="8"/>
  <c r="CP75" i="8" s="1"/>
  <c r="P64" i="8"/>
  <c r="P62" i="8"/>
  <c r="Q62" i="8" s="1"/>
  <c r="V52" i="8"/>
  <c r="R52" i="23" s="1"/>
  <c r="P52" i="8"/>
  <c r="Z74" i="8"/>
  <c r="S74" i="23" s="1"/>
  <c r="Z66" i="8"/>
  <c r="S66" i="23" s="1"/>
  <c r="Z64" i="8"/>
  <c r="S64" i="23" s="1"/>
  <c r="AB78" i="8"/>
  <c r="AB74" i="8"/>
  <c r="AG74" i="8" s="1"/>
  <c r="AB70" i="8"/>
  <c r="AD70" i="8" s="1"/>
  <c r="AJ72" i="8"/>
  <c r="AJ64" i="8"/>
  <c r="AJ56" i="8"/>
  <c r="AW78" i="8"/>
  <c r="V78" i="23" s="1"/>
  <c r="AW76" i="8"/>
  <c r="V76" i="23" s="1"/>
  <c r="AP74" i="8"/>
  <c r="AP66" i="8"/>
  <c r="AP58" i="8"/>
  <c r="AP50" i="8"/>
  <c r="BE76" i="8"/>
  <c r="X76" i="23" s="1"/>
  <c r="BE74" i="8"/>
  <c r="X74" i="23" s="1"/>
  <c r="BE66" i="8"/>
  <c r="X66" i="23" s="1"/>
  <c r="AY54" i="8"/>
  <c r="CY74" i="8"/>
  <c r="CV74" i="8"/>
  <c r="DB74" i="8"/>
  <c r="CE74" i="8"/>
  <c r="CH74" i="8" s="1"/>
  <c r="CM74" i="8"/>
  <c r="BW74" i="8"/>
  <c r="BY74" i="8" s="1"/>
  <c r="AO74" i="8"/>
  <c r="AQ74" i="8" s="1"/>
  <c r="AS74" i="8" s="1"/>
  <c r="AY74" i="8"/>
  <c r="AJ74" i="8"/>
  <c r="CM68" i="8"/>
  <c r="DB68" i="8"/>
  <c r="CV68" i="8"/>
  <c r="CY68" i="8"/>
  <c r="CE68" i="8"/>
  <c r="AP68" i="8"/>
  <c r="AB68" i="8"/>
  <c r="BO68" i="8"/>
  <c r="AO68" i="8"/>
  <c r="AQ68" i="8" s="1"/>
  <c r="CY62" i="8"/>
  <c r="CM62" i="8"/>
  <c r="CP62" i="8" s="1"/>
  <c r="CV62" i="8"/>
  <c r="BO62" i="8"/>
  <c r="BW62" i="8"/>
  <c r="BY62" i="8" s="1"/>
  <c r="H62" i="8"/>
  <c r="K62" i="8" s="1"/>
  <c r="CE62" i="8"/>
  <c r="BG62" i="8"/>
  <c r="BJ62" i="8" s="1"/>
  <c r="AY62" i="8"/>
  <c r="BA62" i="8" s="1"/>
  <c r="AO62" i="8"/>
  <c r="AJ62" i="8"/>
  <c r="CM52" i="8"/>
  <c r="DB52" i="8"/>
  <c r="CV52" i="8"/>
  <c r="CE52" i="8"/>
  <c r="BW52" i="8"/>
  <c r="CY52" i="8"/>
  <c r="BO52" i="8"/>
  <c r="AP52" i="8"/>
  <c r="AB52" i="8"/>
  <c r="BG52" i="8"/>
  <c r="AO52" i="8"/>
  <c r="AQ52" i="8" s="1"/>
  <c r="AT52" i="8" s="1"/>
  <c r="J61" i="8"/>
  <c r="V74" i="8"/>
  <c r="R74" i="23" s="1"/>
  <c r="V58" i="8"/>
  <c r="R58" i="23" s="1"/>
  <c r="X74" i="8"/>
  <c r="Y74" i="8" s="1"/>
  <c r="X68" i="8"/>
  <c r="Y68" i="8" s="1"/>
  <c r="Z68" i="8" s="1"/>
  <c r="S68" i="23" s="1"/>
  <c r="Z58" i="8"/>
  <c r="S58" i="23" s="1"/>
  <c r="Z52" i="8"/>
  <c r="S52" i="23" s="1"/>
  <c r="AY68" i="8"/>
  <c r="AY64" i="8"/>
  <c r="BG64" i="8"/>
  <c r="BJ64" i="8" s="1"/>
  <c r="BO70" i="8"/>
  <c r="BQ70" i="8" s="1"/>
  <c r="CS66" i="8"/>
  <c r="AC66" i="23" s="1"/>
  <c r="DB78" i="8"/>
  <c r="CK79" i="8"/>
  <c r="AB79" i="23" s="1"/>
  <c r="CC79" i="8"/>
  <c r="AA79" i="23" s="1"/>
  <c r="AW79" i="8"/>
  <c r="V79" i="23" s="1"/>
  <c r="AM79" i="8"/>
  <c r="U79" i="23" s="1"/>
  <c r="CS79" i="8"/>
  <c r="AC79" i="23" s="1"/>
  <c r="BE79" i="8"/>
  <c r="X79" i="23" s="1"/>
  <c r="CK77" i="8"/>
  <c r="AB77" i="23" s="1"/>
  <c r="BU77" i="8"/>
  <c r="Z77" i="23" s="1"/>
  <c r="AM77" i="8"/>
  <c r="U77" i="23" s="1"/>
  <c r="V77" i="8"/>
  <c r="R77" i="23" s="1"/>
  <c r="CS77" i="8"/>
  <c r="AC77" i="23" s="1"/>
  <c r="BM77" i="8"/>
  <c r="Y77" i="23" s="1"/>
  <c r="AW77" i="8"/>
  <c r="V77" i="23" s="1"/>
  <c r="CS75" i="8"/>
  <c r="AC75" i="23" s="1"/>
  <c r="CC75" i="8"/>
  <c r="AA75" i="23" s="1"/>
  <c r="BM75" i="8"/>
  <c r="Y75" i="23" s="1"/>
  <c r="BE75" i="8"/>
  <c r="X75" i="23" s="1"/>
  <c r="AM75" i="8"/>
  <c r="U75" i="23" s="1"/>
  <c r="Z75" i="8"/>
  <c r="S75" i="23" s="1"/>
  <c r="CK75" i="8"/>
  <c r="AB75" i="23" s="1"/>
  <c r="CS73" i="8"/>
  <c r="AC73" i="23" s="1"/>
  <c r="CC73" i="8"/>
  <c r="AA73" i="23" s="1"/>
  <c r="BM73" i="8"/>
  <c r="Y73" i="23" s="1"/>
  <c r="BU73" i="8"/>
  <c r="Z73" i="23" s="1"/>
  <c r="BE73" i="8"/>
  <c r="X73" i="23" s="1"/>
  <c r="AM73" i="8"/>
  <c r="U73" i="23" s="1"/>
  <c r="AW73" i="8"/>
  <c r="V73" i="23" s="1"/>
  <c r="CS71" i="8"/>
  <c r="AC71" i="23" s="1"/>
  <c r="BM71" i="8"/>
  <c r="Y71" i="23" s="1"/>
  <c r="AM71" i="8"/>
  <c r="U71" i="23" s="1"/>
  <c r="AH71" i="8"/>
  <c r="T71" i="23" s="1"/>
  <c r="W71" i="23" s="1"/>
  <c r="CK71" i="8"/>
  <c r="AB71" i="23" s="1"/>
  <c r="CC71" i="8"/>
  <c r="AA71" i="23" s="1"/>
  <c r="CS65" i="8"/>
  <c r="AC65" i="23" s="1"/>
  <c r="BU65" i="8"/>
  <c r="Z65" i="23" s="1"/>
  <c r="AM65" i="8"/>
  <c r="U65" i="23" s="1"/>
  <c r="Z65" i="8"/>
  <c r="S65" i="23" s="1"/>
  <c r="V65" i="8"/>
  <c r="R65" i="23" s="1"/>
  <c r="CC65" i="8"/>
  <c r="AA65" i="23" s="1"/>
  <c r="BM65" i="8"/>
  <c r="Y65" i="23" s="1"/>
  <c r="BE65" i="8"/>
  <c r="X65" i="23" s="1"/>
  <c r="AW65" i="8"/>
  <c r="V65" i="23" s="1"/>
  <c r="CK59" i="8"/>
  <c r="AB59" i="23" s="1"/>
  <c r="BM59" i="8"/>
  <c r="Y59" i="23" s="1"/>
  <c r="BE59" i="8"/>
  <c r="X59" i="23" s="1"/>
  <c r="AM59" i="8"/>
  <c r="U59" i="23" s="1"/>
  <c r="Z59" i="8"/>
  <c r="S59" i="23" s="1"/>
  <c r="N59" i="8"/>
  <c r="Q59" i="23" s="1"/>
  <c r="BU59" i="8"/>
  <c r="Z59" i="23" s="1"/>
  <c r="CS59" i="8"/>
  <c r="AC59" i="23" s="1"/>
  <c r="AH59" i="8"/>
  <c r="T59" i="23" s="1"/>
  <c r="W59" i="23" s="1"/>
  <c r="CK57" i="8"/>
  <c r="AB57" i="23" s="1"/>
  <c r="BM57" i="8"/>
  <c r="Y57" i="23" s="1"/>
  <c r="BE57" i="8"/>
  <c r="X57" i="23" s="1"/>
  <c r="AM57" i="8"/>
  <c r="U57" i="23" s="1"/>
  <c r="V57" i="8"/>
  <c r="R57" i="23" s="1"/>
  <c r="CC57" i="8"/>
  <c r="AA57" i="23" s="1"/>
  <c r="AW57" i="8"/>
  <c r="V57" i="23" s="1"/>
  <c r="CS53" i="8"/>
  <c r="AC53" i="23" s="1"/>
  <c r="CC53" i="8"/>
  <c r="AA53" i="23" s="1"/>
  <c r="BE53" i="8"/>
  <c r="X53" i="23" s="1"/>
  <c r="AM53" i="8"/>
  <c r="U53" i="23" s="1"/>
  <c r="AH53" i="8"/>
  <c r="T53" i="23" s="1"/>
  <c r="W53" i="23" s="1"/>
  <c r="BM53" i="8"/>
  <c r="Y53" i="23" s="1"/>
  <c r="AW53" i="8"/>
  <c r="V53" i="23" s="1"/>
  <c r="CS51" i="8"/>
  <c r="AC51" i="23" s="1"/>
  <c r="BU51" i="8"/>
  <c r="Z51" i="23" s="1"/>
  <c r="BE51" i="8"/>
  <c r="X51" i="23" s="1"/>
  <c r="CK51" i="8"/>
  <c r="AB51" i="23" s="1"/>
  <c r="AM51" i="8"/>
  <c r="U51" i="23" s="1"/>
  <c r="CC51" i="8"/>
  <c r="AA51" i="23" s="1"/>
  <c r="AH51" i="8"/>
  <c r="T51" i="23" s="1"/>
  <c r="W51" i="23" s="1"/>
  <c r="H79" i="8"/>
  <c r="J79" i="8" s="1"/>
  <c r="N77" i="8"/>
  <c r="Q77" i="23" s="1"/>
  <c r="H74" i="8"/>
  <c r="N71" i="8"/>
  <c r="Q71" i="23" s="1"/>
  <c r="H68" i="8"/>
  <c r="K68" i="8" s="1"/>
  <c r="N66" i="8"/>
  <c r="Q66" i="23" s="1"/>
  <c r="N64" i="8"/>
  <c r="Q64" i="23" s="1"/>
  <c r="V75" i="8"/>
  <c r="R75" i="23" s="1"/>
  <c r="P74" i="8"/>
  <c r="P69" i="8"/>
  <c r="P68" i="8"/>
  <c r="V66" i="8"/>
  <c r="R66" i="23" s="1"/>
  <c r="V59" i="8"/>
  <c r="R59" i="23" s="1"/>
  <c r="P58" i="8"/>
  <c r="T58" i="8" s="1"/>
  <c r="V56" i="8"/>
  <c r="R56" i="23" s="1"/>
  <c r="P56" i="8"/>
  <c r="Z77" i="8"/>
  <c r="S77" i="23" s="1"/>
  <c r="Z73" i="8"/>
  <c r="S73" i="23" s="1"/>
  <c r="Z71" i="8"/>
  <c r="S71" i="23" s="1"/>
  <c r="X66" i="8"/>
  <c r="Y66" i="8" s="1"/>
  <c r="X62" i="8"/>
  <c r="Y62" i="8" s="1"/>
  <c r="Z62" i="8" s="1"/>
  <c r="S62" i="23" s="1"/>
  <c r="X60" i="8"/>
  <c r="Y60" i="8" s="1"/>
  <c r="Z60" i="8" s="1"/>
  <c r="S60" i="23" s="1"/>
  <c r="X58" i="8"/>
  <c r="Y58" i="8" s="1"/>
  <c r="X56" i="8"/>
  <c r="Y56" i="8" s="1"/>
  <c r="X52" i="8"/>
  <c r="Y52" i="8" s="1"/>
  <c r="AB67" i="8"/>
  <c r="AE67" i="8" s="1"/>
  <c r="AH57" i="8"/>
  <c r="T57" i="23" s="1"/>
  <c r="W57" i="23" s="1"/>
  <c r="AJ76" i="8"/>
  <c r="AJ68" i="8"/>
  <c r="AJ60" i="8"/>
  <c r="AJ52" i="8"/>
  <c r="AP78" i="8"/>
  <c r="AO73" i="8"/>
  <c r="AQ73" i="8" s="1"/>
  <c r="AV73" i="8" s="1"/>
  <c r="AP70" i="8"/>
  <c r="AO65" i="8"/>
  <c r="AQ65" i="8" s="1"/>
  <c r="AS65" i="8" s="1"/>
  <c r="AP62" i="8"/>
  <c r="AO57" i="8"/>
  <c r="AQ57" i="8" s="1"/>
  <c r="AV57" i="8" s="1"/>
  <c r="AP54" i="8"/>
  <c r="AO49" i="8"/>
  <c r="AQ49" i="8" s="1"/>
  <c r="AV49" i="8" s="1"/>
  <c r="AW49" i="8" s="1"/>
  <c r="V49" i="23" s="1"/>
  <c r="AY76" i="8"/>
  <c r="BE71" i="8"/>
  <c r="X71" i="23" s="1"/>
  <c r="BE52" i="8"/>
  <c r="X52" i="23" s="1"/>
  <c r="AY50" i="8"/>
  <c r="BG78" i="8"/>
  <c r="BJ78" i="8" s="1"/>
  <c r="BG73" i="8"/>
  <c r="BJ73" i="8" s="1"/>
  <c r="BG55" i="8"/>
  <c r="BJ55" i="8" s="1"/>
  <c r="BG51" i="8"/>
  <c r="BW68" i="8"/>
  <c r="BW64" i="8"/>
  <c r="CC59" i="8"/>
  <c r="AA59" i="23" s="1"/>
  <c r="CK73" i="8"/>
  <c r="AB73" i="23" s="1"/>
  <c r="CM79" i="8"/>
  <c r="CP79" i="8" s="1"/>
  <c r="DB62" i="8"/>
  <c r="BW31" i="8"/>
  <c r="CB31" i="8" s="1"/>
  <c r="H21" i="8"/>
  <c r="K21" i="8" s="1"/>
  <c r="AY13" i="8"/>
  <c r="BB13" i="8" s="1"/>
  <c r="BU37" i="8"/>
  <c r="Z37" i="23" s="1"/>
  <c r="N24" i="8"/>
  <c r="Q24" i="23" s="1"/>
  <c r="V18" i="8"/>
  <c r="R18" i="23" s="1"/>
  <c r="V10" i="8"/>
  <c r="R10" i="23" s="1"/>
  <c r="AH38" i="8"/>
  <c r="T38" i="23" s="1"/>
  <c r="W38" i="23" s="1"/>
  <c r="AM32" i="8"/>
  <c r="U32" i="23" s="1"/>
  <c r="BE12" i="8"/>
  <c r="X12" i="23" s="1"/>
  <c r="P34" i="8"/>
  <c r="H32" i="8"/>
  <c r="K32" i="8" s="1"/>
  <c r="H26" i="8"/>
  <c r="V32" i="8"/>
  <c r="R32" i="23" s="1"/>
  <c r="V16" i="8"/>
  <c r="R16" i="23" s="1"/>
  <c r="AH36" i="8"/>
  <c r="T36" i="23" s="1"/>
  <c r="W36" i="23" s="1"/>
  <c r="AM24" i="8"/>
  <c r="U24" i="23" s="1"/>
  <c r="P29" i="8"/>
  <c r="Q29" i="8" s="1"/>
  <c r="P13" i="8"/>
  <c r="Z16" i="8"/>
  <c r="S16" i="23" s="1"/>
  <c r="AH30" i="8"/>
  <c r="T30" i="23" s="1"/>
  <c r="W30" i="23" s="1"/>
  <c r="AM16" i="8"/>
  <c r="U16" i="23" s="1"/>
  <c r="AW10" i="8"/>
  <c r="V10" i="23" s="1"/>
  <c r="CC30" i="8"/>
  <c r="AA30" i="23" s="1"/>
  <c r="H37" i="8"/>
  <c r="L37" i="8" s="1"/>
  <c r="AB31" i="8"/>
  <c r="AG31" i="8" s="1"/>
  <c r="AH31" i="8" s="1"/>
  <c r="T31" i="23" s="1"/>
  <c r="W31" i="23" s="1"/>
  <c r="BG23" i="8"/>
  <c r="P15" i="8"/>
  <c r="S15" i="8" s="1"/>
  <c r="X11" i="8"/>
  <c r="Y11" i="8" s="1"/>
  <c r="N35" i="8"/>
  <c r="Q35" i="23" s="1"/>
  <c r="N10" i="8"/>
  <c r="Q10" i="23" s="1"/>
  <c r="V12" i="8"/>
  <c r="R12" i="23" s="1"/>
  <c r="Z10" i="8"/>
  <c r="S10" i="23" s="1"/>
  <c r="AW34" i="8"/>
  <c r="V34" i="23" s="1"/>
  <c r="H23" i="8"/>
  <c r="K23" i="8" s="1"/>
  <c r="V37" i="8"/>
  <c r="R37" i="23" s="1"/>
  <c r="P31" i="8"/>
  <c r="T31" i="8" s="1"/>
  <c r="N36" i="8"/>
  <c r="Q36" i="23" s="1"/>
  <c r="V34" i="8"/>
  <c r="R34" i="23" s="1"/>
  <c r="BE34" i="8"/>
  <c r="X34" i="23" s="1"/>
  <c r="CY38" i="8"/>
  <c r="CM38" i="8"/>
  <c r="CP38" i="8" s="1"/>
  <c r="CE38" i="8"/>
  <c r="BW38" i="8"/>
  <c r="BO38" i="8"/>
  <c r="BG38" i="8"/>
  <c r="AY38" i="8"/>
  <c r="CV38" i="8"/>
  <c r="AP38" i="8"/>
  <c r="DB38" i="8"/>
  <c r="X38" i="8"/>
  <c r="Y38" i="8" s="1"/>
  <c r="P38" i="8"/>
  <c r="AO38" i="8"/>
  <c r="AQ38" i="8" s="1"/>
  <c r="AU38" i="8" s="1"/>
  <c r="AB38" i="8"/>
  <c r="AF38" i="8" s="1"/>
  <c r="H38" i="8"/>
  <c r="K38" i="8" s="1"/>
  <c r="AJ38" i="8"/>
  <c r="CY36" i="8"/>
  <c r="CV36" i="8"/>
  <c r="CM36" i="8"/>
  <c r="CR36" i="8" s="1"/>
  <c r="CE36" i="8"/>
  <c r="BO36" i="8"/>
  <c r="BR36" i="8" s="1"/>
  <c r="BG36" i="8"/>
  <c r="BJ36" i="8" s="1"/>
  <c r="DB36" i="8"/>
  <c r="AP36" i="8"/>
  <c r="BW36" i="8"/>
  <c r="BZ36" i="8" s="1"/>
  <c r="AJ36" i="8"/>
  <c r="AB36" i="8"/>
  <c r="AY36" i="8"/>
  <c r="H36" i="8"/>
  <c r="P36" i="8"/>
  <c r="X36" i="8"/>
  <c r="Y36" i="8" s="1"/>
  <c r="AO36" i="8"/>
  <c r="AQ36" i="8" s="1"/>
  <c r="CY34" i="8"/>
  <c r="CV34" i="8"/>
  <c r="CM34" i="8"/>
  <c r="DB34" i="8"/>
  <c r="CE34" i="8"/>
  <c r="BW34" i="8"/>
  <c r="BO34" i="8"/>
  <c r="AO34" i="8"/>
  <c r="AQ34" i="8" s="1"/>
  <c r="AY34" i="8"/>
  <c r="BB34" i="8" s="1"/>
  <c r="AP34" i="8"/>
  <c r="X34" i="8"/>
  <c r="Y34" i="8" s="1"/>
  <c r="AB34" i="8"/>
  <c r="AE34" i="8" s="1"/>
  <c r="BG34" i="8"/>
  <c r="BJ34" i="8" s="1"/>
  <c r="AJ34" i="8"/>
  <c r="H34" i="8"/>
  <c r="K34" i="8" s="1"/>
  <c r="CM32" i="8"/>
  <c r="CY32" i="8"/>
  <c r="DB32" i="8"/>
  <c r="CV32" i="8"/>
  <c r="CE32" i="8"/>
  <c r="BW32" i="8"/>
  <c r="BZ32" i="8" s="1"/>
  <c r="BO32" i="8"/>
  <c r="BR32" i="8" s="1"/>
  <c r="BG32" i="8"/>
  <c r="BJ32" i="8" s="1"/>
  <c r="AY32" i="8"/>
  <c r="AO32" i="8"/>
  <c r="AQ32" i="8" s="1"/>
  <c r="AV32" i="8" s="1"/>
  <c r="AJ32" i="8"/>
  <c r="AB32" i="8"/>
  <c r="X32" i="8"/>
  <c r="Y32" i="8" s="1"/>
  <c r="AP32" i="8"/>
  <c r="P32" i="8"/>
  <c r="CY30" i="8"/>
  <c r="CV30" i="8"/>
  <c r="BW30" i="8"/>
  <c r="DB30" i="8"/>
  <c r="CM30" i="8"/>
  <c r="CQ30" i="8" s="1"/>
  <c r="BO30" i="8"/>
  <c r="CE30" i="8"/>
  <c r="AP30" i="8"/>
  <c r="BG30" i="8"/>
  <c r="BJ30" i="8" s="1"/>
  <c r="AY30" i="8"/>
  <c r="BB30" i="8" s="1"/>
  <c r="H30" i="8"/>
  <c r="K30" i="8" s="1"/>
  <c r="X30" i="8"/>
  <c r="Y30" i="8" s="1"/>
  <c r="AJ30" i="8"/>
  <c r="AO30" i="8"/>
  <c r="AQ30" i="8" s="1"/>
  <c r="AS30" i="8" s="1"/>
  <c r="AB30" i="8"/>
  <c r="AE30" i="8" s="1"/>
  <c r="P30" i="8"/>
  <c r="S30" i="8" s="1"/>
  <c r="CY28" i="8"/>
  <c r="CM28" i="8"/>
  <c r="CR28" i="8" s="1"/>
  <c r="CS28" i="8" s="1"/>
  <c r="AC28" i="23" s="1"/>
  <c r="CV28" i="8"/>
  <c r="CE28" i="8"/>
  <c r="CH28" i="8" s="1"/>
  <c r="DB28" i="8"/>
  <c r="BW28" i="8"/>
  <c r="BZ28" i="8" s="1"/>
  <c r="BO28" i="8"/>
  <c r="BR28" i="8" s="1"/>
  <c r="AY28" i="8"/>
  <c r="AO28" i="8"/>
  <c r="AQ28" i="8" s="1"/>
  <c r="AR28" i="8" s="1"/>
  <c r="AJ28" i="8"/>
  <c r="AB28" i="8"/>
  <c r="P28" i="8"/>
  <c r="AP28" i="8"/>
  <c r="BG28" i="8"/>
  <c r="BJ28" i="8" s="1"/>
  <c r="X28" i="8"/>
  <c r="Y28" i="8" s="1"/>
  <c r="Z28" i="8" s="1"/>
  <c r="S28" i="23" s="1"/>
  <c r="H28" i="8"/>
  <c r="CY26" i="8"/>
  <c r="CM26" i="8"/>
  <c r="CP26" i="8" s="1"/>
  <c r="CE26" i="8"/>
  <c r="CV26" i="8"/>
  <c r="DB26" i="8"/>
  <c r="BW26" i="8"/>
  <c r="BO26" i="8"/>
  <c r="BG26" i="8"/>
  <c r="BJ26" i="8" s="1"/>
  <c r="AY26" i="8"/>
  <c r="BB26" i="8" s="1"/>
  <c r="AP26" i="8"/>
  <c r="X26" i="8"/>
  <c r="Y26" i="8" s="1"/>
  <c r="Z26" i="8" s="1"/>
  <c r="S26" i="23" s="1"/>
  <c r="AO26" i="8"/>
  <c r="AQ26" i="8" s="1"/>
  <c r="AT26" i="8" s="1"/>
  <c r="AJ26" i="8"/>
  <c r="P26" i="8"/>
  <c r="S26" i="8" s="1"/>
  <c r="AB26" i="8"/>
  <c r="AE26" i="8" s="1"/>
  <c r="CY24" i="8"/>
  <c r="CM24" i="8"/>
  <c r="DB24" i="8"/>
  <c r="BW24" i="8"/>
  <c r="BZ24" i="8" s="1"/>
  <c r="BO24" i="8"/>
  <c r="BR24" i="8" s="1"/>
  <c r="CV24" i="8"/>
  <c r="AO24" i="8"/>
  <c r="AQ24" i="8" s="1"/>
  <c r="AR24" i="8" s="1"/>
  <c r="BG24" i="8"/>
  <c r="BJ24" i="8" s="1"/>
  <c r="AB24" i="8"/>
  <c r="AJ24" i="8"/>
  <c r="AP24" i="8"/>
  <c r="CE24" i="8"/>
  <c r="CH24" i="8" s="1"/>
  <c r="X24" i="8"/>
  <c r="Y24" i="8" s="1"/>
  <c r="AY24" i="8"/>
  <c r="H24" i="8"/>
  <c r="K24" i="8" s="1"/>
  <c r="CY22" i="8"/>
  <c r="CM22" i="8"/>
  <c r="CP22" i="8" s="1"/>
  <c r="CE22" i="8"/>
  <c r="CV22" i="8"/>
  <c r="BG22" i="8"/>
  <c r="BJ22" i="8" s="1"/>
  <c r="AY22" i="8"/>
  <c r="BB22" i="8" s="1"/>
  <c r="DB22" i="8"/>
  <c r="BO22" i="8"/>
  <c r="AP22" i="8"/>
  <c r="AB22" i="8"/>
  <c r="AE22" i="8" s="1"/>
  <c r="X22" i="8"/>
  <c r="Y22" i="8" s="1"/>
  <c r="Z22" i="8" s="1"/>
  <c r="S22" i="23" s="1"/>
  <c r="P22" i="8"/>
  <c r="H22" i="8"/>
  <c r="K22" i="8" s="1"/>
  <c r="AJ22" i="8"/>
  <c r="BW22" i="8"/>
  <c r="AO22" i="8"/>
  <c r="CY20" i="8"/>
  <c r="CE20" i="8"/>
  <c r="CH20" i="8" s="1"/>
  <c r="CM20" i="8"/>
  <c r="CV20" i="8"/>
  <c r="DB20" i="8"/>
  <c r="BO20" i="8"/>
  <c r="BR20" i="8" s="1"/>
  <c r="BG20" i="8"/>
  <c r="BJ20" i="8" s="1"/>
  <c r="AO20" i="8"/>
  <c r="AY20" i="8"/>
  <c r="X20" i="8"/>
  <c r="Y20" i="8" s="1"/>
  <c r="Z20" i="8" s="1"/>
  <c r="S20" i="23" s="1"/>
  <c r="BW20" i="8"/>
  <c r="AJ20" i="8"/>
  <c r="H20" i="8"/>
  <c r="K20" i="8" s="1"/>
  <c r="AP20" i="8"/>
  <c r="AB20" i="8"/>
  <c r="P20" i="8"/>
  <c r="CY18" i="8"/>
  <c r="CV18" i="8"/>
  <c r="DB18" i="8"/>
  <c r="CE18" i="8"/>
  <c r="CM18" i="8"/>
  <c r="CP18" i="8" s="1"/>
  <c r="BO18" i="8"/>
  <c r="AP18" i="8"/>
  <c r="AB18" i="8"/>
  <c r="AE18" i="8" s="1"/>
  <c r="BG18" i="8"/>
  <c r="BJ18" i="8" s="1"/>
  <c r="X18" i="8"/>
  <c r="Y18" i="8" s="1"/>
  <c r="BW18" i="8"/>
  <c r="AY18" i="8"/>
  <c r="BB18" i="8" s="1"/>
  <c r="AJ18" i="8"/>
  <c r="H18" i="8"/>
  <c r="K18" i="8" s="1"/>
  <c r="AO18" i="8"/>
  <c r="AQ18" i="8" s="1"/>
  <c r="AV18" i="8" s="1"/>
  <c r="CY16" i="8"/>
  <c r="DB16" i="8"/>
  <c r="CE16" i="8"/>
  <c r="CH16" i="8" s="1"/>
  <c r="CM16" i="8"/>
  <c r="CR16" i="8" s="1"/>
  <c r="CV16" i="8"/>
  <c r="BG16" i="8"/>
  <c r="BJ16" i="8" s="1"/>
  <c r="BO16" i="8"/>
  <c r="BR16" i="8" s="1"/>
  <c r="AY16" i="8"/>
  <c r="AO16" i="8"/>
  <c r="AQ16" i="8" s="1"/>
  <c r="AR16" i="8" s="1"/>
  <c r="BW16" i="8"/>
  <c r="BZ16" i="8" s="1"/>
  <c r="AJ16" i="8"/>
  <c r="X16" i="8"/>
  <c r="Y16" i="8" s="1"/>
  <c r="AP16" i="8"/>
  <c r="AB16" i="8"/>
  <c r="P16" i="8"/>
  <c r="CY14" i="8"/>
  <c r="CM14" i="8"/>
  <c r="CP14" i="8" s="1"/>
  <c r="CE14" i="8"/>
  <c r="BW14" i="8"/>
  <c r="CV14" i="8"/>
  <c r="DB14" i="8"/>
  <c r="BO14" i="8"/>
  <c r="AO14" i="8"/>
  <c r="AQ14" i="8" s="1"/>
  <c r="AS14" i="8" s="1"/>
  <c r="AP14" i="8"/>
  <c r="AY14" i="8"/>
  <c r="BB14" i="8" s="1"/>
  <c r="AB14" i="8"/>
  <c r="AE14" i="8" s="1"/>
  <c r="H14" i="8"/>
  <c r="K14" i="8" s="1"/>
  <c r="BG14" i="8"/>
  <c r="BJ14" i="8" s="1"/>
  <c r="P14" i="8"/>
  <c r="AJ14" i="8"/>
  <c r="X14" i="8"/>
  <c r="Y14" i="8" s="1"/>
  <c r="Z14" i="8" s="1"/>
  <c r="S14" i="23" s="1"/>
  <c r="CY12" i="8"/>
  <c r="CM12" i="8"/>
  <c r="CR12" i="8" s="1"/>
  <c r="CV12" i="8"/>
  <c r="CE12" i="8"/>
  <c r="CH12" i="8" s="1"/>
  <c r="DB12" i="8"/>
  <c r="AY12" i="8"/>
  <c r="BG12" i="8"/>
  <c r="BJ12" i="8" s="1"/>
  <c r="AO12" i="8"/>
  <c r="AQ12" i="8" s="1"/>
  <c r="AS12" i="8" s="1"/>
  <c r="BW12" i="8"/>
  <c r="AJ12" i="8"/>
  <c r="P12" i="8"/>
  <c r="AP12" i="8"/>
  <c r="X12" i="8"/>
  <c r="Y12" i="8" s="1"/>
  <c r="BO12" i="8"/>
  <c r="BR12" i="8" s="1"/>
  <c r="AB12" i="8"/>
  <c r="H12" i="8"/>
  <c r="CY10" i="8"/>
  <c r="CE10" i="8"/>
  <c r="CV10" i="8"/>
  <c r="DB10" i="8"/>
  <c r="CM10" i="8"/>
  <c r="CP10" i="8" s="1"/>
  <c r="BW10" i="8"/>
  <c r="BO10" i="8"/>
  <c r="BG10" i="8"/>
  <c r="AO10" i="8"/>
  <c r="AQ10" i="8" s="1"/>
  <c r="AV10" i="8" s="1"/>
  <c r="AY10" i="8"/>
  <c r="BB10" i="8" s="1"/>
  <c r="AP10" i="8"/>
  <c r="X10" i="8"/>
  <c r="Y10" i="8" s="1"/>
  <c r="P10" i="8"/>
  <c r="S10" i="8" s="1"/>
  <c r="AJ10" i="8"/>
  <c r="AB10" i="8"/>
  <c r="AE10" i="8" s="1"/>
  <c r="CM8" i="8"/>
  <c r="CR8" i="8" s="1"/>
  <c r="CS8" i="8" s="1"/>
  <c r="AC8" i="23" s="1"/>
  <c r="CY8" i="8"/>
  <c r="DB8" i="8"/>
  <c r="CE8" i="8"/>
  <c r="CH8" i="8" s="1"/>
  <c r="BW8" i="8"/>
  <c r="BZ8" i="8" s="1"/>
  <c r="BO8" i="8"/>
  <c r="BG8" i="8"/>
  <c r="BJ8" i="8" s="1"/>
  <c r="AO8" i="8"/>
  <c r="AQ8" i="8" s="1"/>
  <c r="AV8" i="8" s="1"/>
  <c r="AW8" i="8" s="1"/>
  <c r="V8" i="23" s="1"/>
  <c r="AY8" i="8"/>
  <c r="AJ8" i="8"/>
  <c r="AP8" i="8"/>
  <c r="AB8" i="8"/>
  <c r="CV8" i="8"/>
  <c r="P8" i="8"/>
  <c r="H8" i="8"/>
  <c r="X8" i="8"/>
  <c r="Y8" i="8" s="1"/>
  <c r="Z8" i="8" s="1"/>
  <c r="S8" i="23" s="1"/>
  <c r="H16" i="8"/>
  <c r="H10" i="8"/>
  <c r="K10" i="8" s="1"/>
  <c r="P24" i="8"/>
  <c r="P18" i="8"/>
  <c r="S18" i="8" s="1"/>
  <c r="CS37" i="8"/>
  <c r="AC37" i="23" s="1"/>
  <c r="CK37" i="8"/>
  <c r="AB37" i="23" s="1"/>
  <c r="CC37" i="8"/>
  <c r="AA37" i="23" s="1"/>
  <c r="BM37" i="8"/>
  <c r="Y37" i="23" s="1"/>
  <c r="CC31" i="8"/>
  <c r="AA31" i="23" s="1"/>
  <c r="CS25" i="8"/>
  <c r="AC25" i="23" s="1"/>
  <c r="CK25" i="8"/>
  <c r="AB25" i="23" s="1"/>
  <c r="CC25" i="8"/>
  <c r="AA25" i="23" s="1"/>
  <c r="BU25" i="8"/>
  <c r="Z25" i="23" s="1"/>
  <c r="BM25" i="8"/>
  <c r="Y25" i="23" s="1"/>
  <c r="BE25" i="8"/>
  <c r="X25" i="23" s="1"/>
  <c r="AH25" i="8"/>
  <c r="T25" i="23" s="1"/>
  <c r="W25" i="23" s="1"/>
  <c r="CS11" i="8"/>
  <c r="AC11" i="23" s="1"/>
  <c r="CK11" i="8"/>
  <c r="AB11" i="23" s="1"/>
  <c r="CC11" i="8"/>
  <c r="AA11" i="23" s="1"/>
  <c r="BU11" i="8"/>
  <c r="Z11" i="23" s="1"/>
  <c r="BM11" i="8"/>
  <c r="Y11" i="23" s="1"/>
  <c r="AW11" i="8"/>
  <c r="V11" i="23" s="1"/>
  <c r="AM11" i="8"/>
  <c r="U11" i="23" s="1"/>
  <c r="AH11" i="8"/>
  <c r="T11" i="23" s="1"/>
  <c r="W11" i="23" s="1"/>
  <c r="Z11" i="8"/>
  <c r="S11" i="23" s="1"/>
  <c r="H35" i="8"/>
  <c r="N25" i="8"/>
  <c r="Q25" i="23" s="1"/>
  <c r="P25" i="8"/>
  <c r="U25" i="8" s="1"/>
  <c r="V23" i="8"/>
  <c r="R23" i="23" s="1"/>
  <c r="V17" i="8"/>
  <c r="R17" i="23" s="1"/>
  <c r="P9" i="8"/>
  <c r="S9" i="8" s="1"/>
  <c r="Z37" i="8"/>
  <c r="S37" i="23" s="1"/>
  <c r="AB23" i="8"/>
  <c r="AJ35" i="8"/>
  <c r="AJ27" i="8"/>
  <c r="AJ19" i="8"/>
  <c r="AJ11" i="8"/>
  <c r="AW37" i="8"/>
  <c r="V37" i="23" s="1"/>
  <c r="AO23" i="8"/>
  <c r="AQ23" i="8" s="1"/>
  <c r="AT23" i="8" s="1"/>
  <c r="AW17" i="8"/>
  <c r="V17" i="23" s="1"/>
  <c r="AY25" i="8"/>
  <c r="BA25" i="8" s="1"/>
  <c r="DB37" i="8"/>
  <c r="CM37" i="8"/>
  <c r="CO37" i="8" s="1"/>
  <c r="CV37" i="8"/>
  <c r="BW37" i="8"/>
  <c r="BO37" i="8"/>
  <c r="AY37" i="8"/>
  <c r="BA37" i="8" s="1"/>
  <c r="AJ37" i="8"/>
  <c r="AB37" i="8"/>
  <c r="AE37" i="8" s="1"/>
  <c r="AO37" i="8"/>
  <c r="AQ37" i="8" s="1"/>
  <c r="AS37" i="8" s="1"/>
  <c r="CV35" i="8"/>
  <c r="CM35" i="8"/>
  <c r="DB35" i="8"/>
  <c r="CY35" i="8"/>
  <c r="CE35" i="8"/>
  <c r="CJ35" i="8" s="1"/>
  <c r="BW35" i="8"/>
  <c r="BZ35" i="8" s="1"/>
  <c r="BO35" i="8"/>
  <c r="BR35" i="8" s="1"/>
  <c r="AY35" i="8"/>
  <c r="AO35" i="8"/>
  <c r="AQ35" i="8" s="1"/>
  <c r="AT35" i="8" s="1"/>
  <c r="AP35" i="8"/>
  <c r="X35" i="8"/>
  <c r="Y35" i="8" s="1"/>
  <c r="DB33" i="8"/>
  <c r="CV33" i="8"/>
  <c r="CY33" i="8"/>
  <c r="CM33" i="8"/>
  <c r="CN33" i="8" s="1"/>
  <c r="BO33" i="8"/>
  <c r="AY33" i="8"/>
  <c r="BD33" i="8" s="1"/>
  <c r="BG33" i="8"/>
  <c r="BJ33" i="8" s="1"/>
  <c r="AO33" i="8"/>
  <c r="AQ33" i="8" s="1"/>
  <c r="AS33" i="8" s="1"/>
  <c r="AJ33" i="8"/>
  <c r="AB33" i="8"/>
  <c r="AD33" i="8" s="1"/>
  <c r="BW33" i="8"/>
  <c r="AP33" i="8"/>
  <c r="CV31" i="8"/>
  <c r="DB31" i="8"/>
  <c r="CM31" i="8"/>
  <c r="CE31" i="8"/>
  <c r="CJ31" i="8" s="1"/>
  <c r="CK31" i="8" s="1"/>
  <c r="AB31" i="23" s="1"/>
  <c r="CY31" i="8"/>
  <c r="BG31" i="8"/>
  <c r="AP31" i="8"/>
  <c r="AY31" i="8"/>
  <c r="DB29" i="8"/>
  <c r="CV29" i="8"/>
  <c r="CY29" i="8"/>
  <c r="CM29" i="8"/>
  <c r="CN29" i="8" s="1"/>
  <c r="BW29" i="8"/>
  <c r="BO29" i="8"/>
  <c r="BG29" i="8"/>
  <c r="BJ29" i="8" s="1"/>
  <c r="AP29" i="8"/>
  <c r="AO29" i="8"/>
  <c r="AQ29" i="8" s="1"/>
  <c r="AV29" i="8" s="1"/>
  <c r="AW29" i="8" s="1"/>
  <c r="V29" i="23" s="1"/>
  <c r="AJ29" i="8"/>
  <c r="AB29" i="8"/>
  <c r="AE29" i="8" s="1"/>
  <c r="AY29" i="8"/>
  <c r="BA29" i="8" s="1"/>
  <c r="X29" i="8"/>
  <c r="Y29" i="8" s="1"/>
  <c r="Z29" i="8" s="1"/>
  <c r="S29" i="23" s="1"/>
  <c r="CV27" i="8"/>
  <c r="DB27" i="8"/>
  <c r="CM27" i="8"/>
  <c r="CY27" i="8"/>
  <c r="CE27" i="8"/>
  <c r="CH27" i="8" s="1"/>
  <c r="BW27" i="8"/>
  <c r="BG27" i="8"/>
  <c r="BJ27" i="8" s="1"/>
  <c r="AP27" i="8"/>
  <c r="DB25" i="8"/>
  <c r="CV25" i="8"/>
  <c r="CY25" i="8"/>
  <c r="CM25" i="8"/>
  <c r="CO25" i="8" s="1"/>
  <c r="CE25" i="8"/>
  <c r="BW25" i="8"/>
  <c r="BO25" i="8"/>
  <c r="AP25" i="8"/>
  <c r="AO25" i="8"/>
  <c r="AQ25" i="8" s="1"/>
  <c r="AV25" i="8" s="1"/>
  <c r="AJ25" i="8"/>
  <c r="CV23" i="8"/>
  <c r="DB23" i="8"/>
  <c r="CM23" i="8"/>
  <c r="CE23" i="8"/>
  <c r="CG23" i="8" s="1"/>
  <c r="BW23" i="8"/>
  <c r="BZ23" i="8" s="1"/>
  <c r="CY23" i="8"/>
  <c r="AY23" i="8"/>
  <c r="AP23" i="8"/>
  <c r="DB21" i="8"/>
  <c r="CM21" i="8"/>
  <c r="CV21" i="8"/>
  <c r="CE21" i="8"/>
  <c r="BW21" i="8"/>
  <c r="BO21" i="8"/>
  <c r="CY21" i="8"/>
  <c r="AY21" i="8"/>
  <c r="BB21" i="8" s="1"/>
  <c r="AP21" i="8"/>
  <c r="BG21" i="8"/>
  <c r="BJ21" i="8" s="1"/>
  <c r="AO21" i="8"/>
  <c r="AJ21" i="8"/>
  <c r="CV19" i="8"/>
  <c r="CM19" i="8"/>
  <c r="DB19" i="8"/>
  <c r="CY19" i="8"/>
  <c r="BW19" i="8"/>
  <c r="BZ19" i="8" s="1"/>
  <c r="BO19" i="8"/>
  <c r="BQ19" i="8" s="1"/>
  <c r="CE19" i="8"/>
  <c r="AY19" i="8"/>
  <c r="AP19" i="8"/>
  <c r="BG19" i="8"/>
  <c r="BJ19" i="8" s="1"/>
  <c r="AB19" i="8"/>
  <c r="X19" i="8"/>
  <c r="Y19" i="8" s="1"/>
  <c r="Z19" i="8" s="1"/>
  <c r="S19" i="23" s="1"/>
  <c r="DB17" i="8"/>
  <c r="CM17" i="8"/>
  <c r="CR17" i="8" s="1"/>
  <c r="CV17" i="8"/>
  <c r="CE17" i="8"/>
  <c r="CY17" i="8"/>
  <c r="AY17" i="8"/>
  <c r="BD17" i="8" s="1"/>
  <c r="BW17" i="8"/>
  <c r="BO17" i="8"/>
  <c r="BG17" i="8"/>
  <c r="BJ17" i="8" s="1"/>
  <c r="AP17" i="8"/>
  <c r="AO17" i="8"/>
  <c r="AQ17" i="8" s="1"/>
  <c r="AV17" i="8" s="1"/>
  <c r="AJ17" i="8"/>
  <c r="X17" i="8"/>
  <c r="Y17" i="8" s="1"/>
  <c r="CV15" i="8"/>
  <c r="CM15" i="8"/>
  <c r="DB15" i="8"/>
  <c r="CE15" i="8"/>
  <c r="CH15" i="8" s="1"/>
  <c r="BO15" i="8"/>
  <c r="BR15" i="8" s="1"/>
  <c r="CY15" i="8"/>
  <c r="BW15" i="8"/>
  <c r="BZ15" i="8" s="1"/>
  <c r="AO15" i="8"/>
  <c r="AQ15" i="8" s="1"/>
  <c r="AT15" i="8" s="1"/>
  <c r="BG15" i="8"/>
  <c r="AP15" i="8"/>
  <c r="AB15" i="8"/>
  <c r="DB13" i="8"/>
  <c r="CM13" i="8"/>
  <c r="CP13" i="8" s="1"/>
  <c r="CV13" i="8"/>
  <c r="CE13" i="8"/>
  <c r="CY13" i="8"/>
  <c r="AO13" i="8"/>
  <c r="AQ13" i="8" s="1"/>
  <c r="AV13" i="8" s="1"/>
  <c r="AW13" i="8" s="1"/>
  <c r="V13" i="23" s="1"/>
  <c r="BW13" i="8"/>
  <c r="BO13" i="8"/>
  <c r="BG13" i="8"/>
  <c r="BJ13" i="8" s="1"/>
  <c r="AP13" i="8"/>
  <c r="AJ13" i="8"/>
  <c r="AB13" i="8"/>
  <c r="AE13" i="8" s="1"/>
  <c r="X13" i="8"/>
  <c r="Y13" i="8" s="1"/>
  <c r="Z13" i="8" s="1"/>
  <c r="S13" i="23" s="1"/>
  <c r="CV11" i="8"/>
  <c r="CM11" i="8"/>
  <c r="DB11" i="8"/>
  <c r="CY11" i="8"/>
  <c r="BW11" i="8"/>
  <c r="CB11" i="8" s="1"/>
  <c r="AO11" i="8"/>
  <c r="AQ11" i="8" s="1"/>
  <c r="AT11" i="8" s="1"/>
  <c r="CE11" i="8"/>
  <c r="CH11" i="8" s="1"/>
  <c r="BO11" i="8"/>
  <c r="BR11" i="8" s="1"/>
  <c r="AP11" i="8"/>
  <c r="AY11" i="8"/>
  <c r="AB11" i="8"/>
  <c r="BG11" i="8"/>
  <c r="BL11" i="8" s="1"/>
  <c r="DB9" i="8"/>
  <c r="CV9" i="8"/>
  <c r="CY9" i="8"/>
  <c r="CM9" i="8"/>
  <c r="CN9" i="8" s="1"/>
  <c r="CE9" i="8"/>
  <c r="AO9" i="8"/>
  <c r="AQ9" i="8" s="1"/>
  <c r="AV9" i="8" s="1"/>
  <c r="AW9" i="8" s="1"/>
  <c r="V9" i="23" s="1"/>
  <c r="BW9" i="8"/>
  <c r="BG9" i="8"/>
  <c r="AP9" i="8"/>
  <c r="AY9" i="8"/>
  <c r="AJ9" i="8"/>
  <c r="AB9" i="8"/>
  <c r="N37" i="8"/>
  <c r="Q37" i="23" s="1"/>
  <c r="N32" i="8"/>
  <c r="Q32" i="23" s="1"/>
  <c r="H31" i="8"/>
  <c r="H29" i="8"/>
  <c r="J29" i="8" s="1"/>
  <c r="N16" i="8"/>
  <c r="Q16" i="23" s="1"/>
  <c r="H15" i="8"/>
  <c r="H13" i="8"/>
  <c r="J13" i="8" s="1"/>
  <c r="N11" i="8"/>
  <c r="Q11" i="23" s="1"/>
  <c r="P37" i="8"/>
  <c r="R37" i="8" s="1"/>
  <c r="V35" i="8"/>
  <c r="R35" i="23" s="1"/>
  <c r="V24" i="8"/>
  <c r="R24" i="23" s="1"/>
  <c r="P23" i="8"/>
  <c r="P21" i="8"/>
  <c r="R21" i="8" s="1"/>
  <c r="X37" i="8"/>
  <c r="Y37" i="8" s="1"/>
  <c r="X33" i="8"/>
  <c r="Y33" i="8" s="1"/>
  <c r="Z25" i="8"/>
  <c r="S25" i="23" s="1"/>
  <c r="Z23" i="8"/>
  <c r="S23" i="23" s="1"/>
  <c r="X21" i="8"/>
  <c r="Y21" i="8" s="1"/>
  <c r="Z21" i="8" s="1"/>
  <c r="S21" i="23" s="1"/>
  <c r="AB35" i="8"/>
  <c r="AH32" i="8"/>
  <c r="T32" i="23" s="1"/>
  <c r="W32" i="23" s="1"/>
  <c r="AB27" i="8"/>
  <c r="AB25" i="8"/>
  <c r="AE25" i="8" s="1"/>
  <c r="AM12" i="8"/>
  <c r="U12" i="23" s="1"/>
  <c r="AW32" i="8"/>
  <c r="V32" i="23" s="1"/>
  <c r="AY15" i="8"/>
  <c r="BE11" i="8"/>
  <c r="X11" i="23" s="1"/>
  <c r="BG25" i="8"/>
  <c r="BJ25" i="8" s="1"/>
  <c r="CS35" i="8"/>
  <c r="AC35" i="23" s="1"/>
  <c r="CK35" i="8"/>
  <c r="AB35" i="23" s="1"/>
  <c r="BM35" i="8"/>
  <c r="Y35" i="23" s="1"/>
  <c r="BE35" i="8"/>
  <c r="X35" i="23" s="1"/>
  <c r="CC35" i="8"/>
  <c r="AA35" i="23" s="1"/>
  <c r="AM35" i="8"/>
  <c r="U35" i="23" s="1"/>
  <c r="AH35" i="8"/>
  <c r="T35" i="23" s="1"/>
  <c r="W35" i="23" s="1"/>
  <c r="CS33" i="8"/>
  <c r="AC33" i="23" s="1"/>
  <c r="CC33" i="8"/>
  <c r="AA33" i="23" s="1"/>
  <c r="BU33" i="8"/>
  <c r="Z33" i="23" s="1"/>
  <c r="CK33" i="8"/>
  <c r="AB33" i="23" s="1"/>
  <c r="BE33" i="8"/>
  <c r="X33" i="23" s="1"/>
  <c r="Z33" i="8"/>
  <c r="S33" i="23" s="1"/>
  <c r="CK23" i="8"/>
  <c r="AB23" i="23" s="1"/>
  <c r="CS23" i="8"/>
  <c r="AC23" i="23" s="1"/>
  <c r="BU23" i="8"/>
  <c r="Z23" i="23" s="1"/>
  <c r="BM23" i="8"/>
  <c r="Y23" i="23" s="1"/>
  <c r="AM23" i="8"/>
  <c r="U23" i="23" s="1"/>
  <c r="CC23" i="8"/>
  <c r="AA23" i="23" s="1"/>
  <c r="AW23" i="8"/>
  <c r="V23" i="23" s="1"/>
  <c r="CS17" i="8"/>
  <c r="AC17" i="23" s="1"/>
  <c r="CK17" i="8"/>
  <c r="AB17" i="23" s="1"/>
  <c r="CC17" i="8"/>
  <c r="AA17" i="23" s="1"/>
  <c r="BU17" i="8"/>
  <c r="Z17" i="23" s="1"/>
  <c r="BM17" i="8"/>
  <c r="Y17" i="23" s="1"/>
  <c r="Z17" i="8"/>
  <c r="S17" i="23" s="1"/>
  <c r="CS15" i="8"/>
  <c r="AC15" i="23" s="1"/>
  <c r="CK15" i="8"/>
  <c r="AB15" i="23" s="1"/>
  <c r="BU15" i="8"/>
  <c r="Z15" i="23" s="1"/>
  <c r="BE15" i="8"/>
  <c r="X15" i="23" s="1"/>
  <c r="AW15" i="8"/>
  <c r="V15" i="23" s="1"/>
  <c r="CC15" i="8"/>
  <c r="AA15" i="23" s="1"/>
  <c r="AM15" i="8"/>
  <c r="U15" i="23" s="1"/>
  <c r="Z15" i="8"/>
  <c r="S15" i="23" s="1"/>
  <c r="H33" i="8"/>
  <c r="M33" i="8" s="1"/>
  <c r="H19" i="8"/>
  <c r="K19" i="8" s="1"/>
  <c r="H17" i="8"/>
  <c r="K17" i="8" s="1"/>
  <c r="N15" i="8"/>
  <c r="Q15" i="23" s="1"/>
  <c r="V33" i="8"/>
  <c r="R33" i="23" s="1"/>
  <c r="P27" i="8"/>
  <c r="Z35" i="8"/>
  <c r="S35" i="23" s="1"/>
  <c r="AH33" i="8"/>
  <c r="T33" i="23" s="1"/>
  <c r="W33" i="23" s="1"/>
  <c r="AB21" i="8"/>
  <c r="AE21" i="8" s="1"/>
  <c r="AM37" i="8"/>
  <c r="U37" i="23" s="1"/>
  <c r="AO31" i="8"/>
  <c r="AQ31" i="8" s="1"/>
  <c r="AT31" i="8" s="1"/>
  <c r="AW25" i="8"/>
  <c r="V25" i="23" s="1"/>
  <c r="BG35" i="8"/>
  <c r="BL35" i="8" s="1"/>
  <c r="CE33" i="8"/>
  <c r="CS38" i="8"/>
  <c r="AC38" i="23" s="1"/>
  <c r="CC38" i="8"/>
  <c r="AA38" i="23" s="1"/>
  <c r="BU38" i="8"/>
  <c r="Z38" i="23" s="1"/>
  <c r="BE38" i="8"/>
  <c r="X38" i="23" s="1"/>
  <c r="BM38" i="8"/>
  <c r="Y38" i="23" s="1"/>
  <c r="AW38" i="8"/>
  <c r="V38" i="23" s="1"/>
  <c r="CK38" i="8"/>
  <c r="AB38" i="23" s="1"/>
  <c r="AM38" i="8"/>
  <c r="U38" i="23" s="1"/>
  <c r="CS36" i="8"/>
  <c r="AC36" i="23" s="1"/>
  <c r="CK36" i="8"/>
  <c r="AB36" i="23" s="1"/>
  <c r="BE36" i="8"/>
  <c r="X36" i="23" s="1"/>
  <c r="CC36" i="8"/>
  <c r="AA36" i="23" s="1"/>
  <c r="BM36" i="8"/>
  <c r="Y36" i="23" s="1"/>
  <c r="AW36" i="8"/>
  <c r="V36" i="23" s="1"/>
  <c r="BU36" i="8"/>
  <c r="Z36" i="23" s="1"/>
  <c r="CC34" i="8"/>
  <c r="AA34" i="23" s="1"/>
  <c r="BU34" i="8"/>
  <c r="Z34" i="23" s="1"/>
  <c r="BM34" i="8"/>
  <c r="Y34" i="23" s="1"/>
  <c r="CS34" i="8"/>
  <c r="AC34" i="23" s="1"/>
  <c r="CK34" i="8"/>
  <c r="AB34" i="23" s="1"/>
  <c r="AM34" i="8"/>
  <c r="U34" i="23" s="1"/>
  <c r="CS32" i="8"/>
  <c r="AC32" i="23" s="1"/>
  <c r="CK32" i="8"/>
  <c r="AB32" i="23" s="1"/>
  <c r="BM32" i="8"/>
  <c r="Y32" i="23" s="1"/>
  <c r="CC32" i="8"/>
  <c r="AA32" i="23" s="1"/>
  <c r="BU32" i="8"/>
  <c r="Z32" i="23" s="1"/>
  <c r="CS30" i="8"/>
  <c r="AC30" i="23" s="1"/>
  <c r="BM30" i="8"/>
  <c r="Y30" i="23" s="1"/>
  <c r="BU30" i="8"/>
  <c r="Z30" i="23" s="1"/>
  <c r="BE30" i="8"/>
  <c r="X30" i="23" s="1"/>
  <c r="CK30" i="8"/>
  <c r="AB30" i="23" s="1"/>
  <c r="AW30" i="8"/>
  <c r="V30" i="23" s="1"/>
  <c r="AM30" i="8"/>
  <c r="U30" i="23" s="1"/>
  <c r="Z30" i="8"/>
  <c r="S30" i="23" s="1"/>
  <c r="CS24" i="8"/>
  <c r="AC24" i="23" s="1"/>
  <c r="CK24" i="8"/>
  <c r="AB24" i="23" s="1"/>
  <c r="CC24" i="8"/>
  <c r="AA24" i="23" s="1"/>
  <c r="BU24" i="8"/>
  <c r="Z24" i="23" s="1"/>
  <c r="BE24" i="8"/>
  <c r="X24" i="23" s="1"/>
  <c r="Z24" i="8"/>
  <c r="S24" i="23" s="1"/>
  <c r="CK18" i="8"/>
  <c r="AB18" i="23" s="1"/>
  <c r="CS18" i="8"/>
  <c r="AC18" i="23" s="1"/>
  <c r="CC18" i="8"/>
  <c r="AA18" i="23" s="1"/>
  <c r="BM18" i="8"/>
  <c r="Y18" i="23" s="1"/>
  <c r="AH18" i="8"/>
  <c r="T18" i="23" s="1"/>
  <c r="W18" i="23" s="1"/>
  <c r="Z18" i="8"/>
  <c r="S18" i="23" s="1"/>
  <c r="BE18" i="8"/>
  <c r="X18" i="23" s="1"/>
  <c r="AW18" i="8"/>
  <c r="V18" i="23" s="1"/>
  <c r="AM18" i="8"/>
  <c r="U18" i="23" s="1"/>
  <c r="CS16" i="8"/>
  <c r="AC16" i="23" s="1"/>
  <c r="CK16" i="8"/>
  <c r="AB16" i="23" s="1"/>
  <c r="CC16" i="8"/>
  <c r="AA16" i="23" s="1"/>
  <c r="BU16" i="8"/>
  <c r="Z16" i="23" s="1"/>
  <c r="BM16" i="8"/>
  <c r="Y16" i="23" s="1"/>
  <c r="BE16" i="8"/>
  <c r="X16" i="23" s="1"/>
  <c r="AH16" i="8"/>
  <c r="T16" i="23" s="1"/>
  <c r="W16" i="23" s="1"/>
  <c r="CK12" i="8"/>
  <c r="AB12" i="23" s="1"/>
  <c r="CS12" i="8"/>
  <c r="AC12" i="23" s="1"/>
  <c r="CC12" i="8"/>
  <c r="AA12" i="23" s="1"/>
  <c r="BU12" i="8"/>
  <c r="Z12" i="23" s="1"/>
  <c r="BM12" i="8"/>
  <c r="Y12" i="23" s="1"/>
  <c r="AH12" i="8"/>
  <c r="T12" i="23" s="1"/>
  <c r="W12" i="23" s="1"/>
  <c r="Z12" i="8"/>
  <c r="S12" i="23" s="1"/>
  <c r="CS10" i="8"/>
  <c r="AC10" i="23" s="1"/>
  <c r="CC10" i="8"/>
  <c r="AA10" i="23" s="1"/>
  <c r="CK10" i="8"/>
  <c r="AB10" i="23" s="1"/>
  <c r="BU10" i="8"/>
  <c r="Z10" i="23" s="1"/>
  <c r="BE10" i="8"/>
  <c r="X10" i="23" s="1"/>
  <c r="BM10" i="8"/>
  <c r="Y10" i="23" s="1"/>
  <c r="AM10" i="8"/>
  <c r="U10" i="23" s="1"/>
  <c r="N33" i="8"/>
  <c r="Q33" i="23" s="1"/>
  <c r="N30" i="8"/>
  <c r="Q30" i="23" s="1"/>
  <c r="H27" i="8"/>
  <c r="H25" i="8"/>
  <c r="K25" i="8" s="1"/>
  <c r="N23" i="8"/>
  <c r="Q23" i="23" s="1"/>
  <c r="N17" i="8"/>
  <c r="Q17" i="23" s="1"/>
  <c r="N12" i="8"/>
  <c r="Q12" i="23" s="1"/>
  <c r="H11" i="8"/>
  <c r="H9" i="8"/>
  <c r="V38" i="8"/>
  <c r="R38" i="23" s="1"/>
  <c r="V36" i="8"/>
  <c r="R36" i="23" s="1"/>
  <c r="P35" i="8"/>
  <c r="P33" i="8"/>
  <c r="S33" i="8" s="1"/>
  <c r="V25" i="8"/>
  <c r="R25" i="23" s="1"/>
  <c r="P19" i="8"/>
  <c r="P17" i="8"/>
  <c r="S17" i="8" s="1"/>
  <c r="V15" i="8"/>
  <c r="R15" i="23" s="1"/>
  <c r="V11" i="8"/>
  <c r="R11" i="23" s="1"/>
  <c r="P11" i="8"/>
  <c r="Z38" i="8"/>
  <c r="S38" i="23" s="1"/>
  <c r="Z36" i="8"/>
  <c r="S36" i="23" s="1"/>
  <c r="Z34" i="8"/>
  <c r="S34" i="23" s="1"/>
  <c r="Z32" i="8"/>
  <c r="S32" i="23" s="1"/>
  <c r="X31" i="8"/>
  <c r="Y31" i="8" s="1"/>
  <c r="Z31" i="8" s="1"/>
  <c r="S31" i="23" s="1"/>
  <c r="X27" i="8"/>
  <c r="Y27" i="8" s="1"/>
  <c r="Z27" i="8" s="1"/>
  <c r="S27" i="23" s="1"/>
  <c r="X25" i="8"/>
  <c r="Y25" i="8" s="1"/>
  <c r="X23" i="8"/>
  <c r="Y23" i="8" s="1"/>
  <c r="X15" i="8"/>
  <c r="Y15" i="8" s="1"/>
  <c r="X9" i="8"/>
  <c r="Y9" i="8" s="1"/>
  <c r="Z9" i="8" s="1"/>
  <c r="S9" i="23" s="1"/>
  <c r="AH37" i="8"/>
  <c r="T37" i="23" s="1"/>
  <c r="W37" i="23" s="1"/>
  <c r="AH34" i="8"/>
  <c r="T34" i="23" s="1"/>
  <c r="W34" i="23" s="1"/>
  <c r="AH24" i="8"/>
  <c r="T24" i="23" s="1"/>
  <c r="W24" i="23" s="1"/>
  <c r="AB17" i="8"/>
  <c r="AC17" i="8" s="1"/>
  <c r="AH15" i="8"/>
  <c r="T15" i="23" s="1"/>
  <c r="W15" i="23" s="1"/>
  <c r="AM33" i="8"/>
  <c r="U33" i="23" s="1"/>
  <c r="AJ31" i="8"/>
  <c r="AM25" i="8"/>
  <c r="U25" i="23" s="1"/>
  <c r="AJ23" i="8"/>
  <c r="AM17" i="8"/>
  <c r="U17" i="23" s="1"/>
  <c r="AJ15" i="8"/>
  <c r="AP37" i="8"/>
  <c r="AW35" i="8"/>
  <c r="V35" i="23" s="1"/>
  <c r="AO27" i="8"/>
  <c r="AQ27" i="8" s="1"/>
  <c r="AT27" i="8" s="1"/>
  <c r="AO19" i="8"/>
  <c r="AY27" i="8"/>
  <c r="BE23" i="8"/>
  <c r="X23" i="23" s="1"/>
  <c r="BE17" i="8"/>
  <c r="X17" i="23" s="1"/>
  <c r="BG37" i="8"/>
  <c r="BM33" i="8"/>
  <c r="Y33" i="23" s="1"/>
  <c r="BM24" i="8"/>
  <c r="Y24" i="23" s="1"/>
  <c r="BO31" i="8"/>
  <c r="BQ31" i="8" s="1"/>
  <c r="BO27" i="8"/>
  <c r="BR27" i="8" s="1"/>
  <c r="BO23" i="8"/>
  <c r="BQ23" i="8" s="1"/>
  <c r="BU18" i="8"/>
  <c r="Z18" i="23" s="1"/>
  <c r="BO9" i="8"/>
  <c r="CE37" i="8"/>
  <c r="CE29" i="8"/>
  <c r="CY37" i="8"/>
  <c r="W78" i="4"/>
  <c r="Y78" i="4" s="1"/>
  <c r="H79" i="4"/>
  <c r="J79" i="4" s="1"/>
  <c r="H73" i="4"/>
  <c r="J73" i="4" s="1"/>
  <c r="H65" i="4"/>
  <c r="J65" i="4" s="1"/>
  <c r="H57" i="4"/>
  <c r="I57" i="4" s="1"/>
  <c r="H49" i="4"/>
  <c r="I49" i="4" s="1"/>
  <c r="H58" i="4"/>
  <c r="J58" i="4" s="1"/>
  <c r="M50" i="4"/>
  <c r="N50" i="4" s="1"/>
  <c r="H74" i="4"/>
  <c r="J74" i="4" s="1"/>
  <c r="H68" i="4"/>
  <c r="I68" i="4" s="1"/>
  <c r="H62" i="4"/>
  <c r="I62" i="4" s="1"/>
  <c r="M58" i="4"/>
  <c r="N58" i="4" s="1"/>
  <c r="M66" i="4"/>
  <c r="N66" i="4" s="1"/>
  <c r="H78" i="4"/>
  <c r="I78" i="4" s="1"/>
  <c r="H64" i="4"/>
  <c r="I64" i="4" s="1"/>
  <c r="M78" i="4"/>
  <c r="N78" i="4" s="1"/>
  <c r="M62" i="4"/>
  <c r="N62" i="4" s="1"/>
  <c r="W68" i="4"/>
  <c r="Y68" i="4" s="1"/>
  <c r="M74" i="4"/>
  <c r="N74" i="4" s="1"/>
  <c r="H52" i="4"/>
  <c r="J52" i="4" s="1"/>
  <c r="M70" i="4"/>
  <c r="N70" i="4" s="1"/>
  <c r="M54" i="4"/>
  <c r="H71" i="4"/>
  <c r="I71" i="4" s="1"/>
  <c r="H55" i="4"/>
  <c r="J55" i="4" s="1"/>
  <c r="P79" i="4"/>
  <c r="I79" i="23" s="1"/>
  <c r="P75" i="4"/>
  <c r="I75" i="23" s="1"/>
  <c r="P71" i="4"/>
  <c r="I71" i="23" s="1"/>
  <c r="AB79" i="4"/>
  <c r="K79" i="23" s="1"/>
  <c r="H76" i="4"/>
  <c r="I76" i="4" s="1"/>
  <c r="H70" i="4"/>
  <c r="J70" i="4" s="1"/>
  <c r="H66" i="4"/>
  <c r="J66" i="4" s="1"/>
  <c r="H63" i="4"/>
  <c r="J63" i="4" s="1"/>
  <c r="H60" i="4"/>
  <c r="J60" i="4" s="1"/>
  <c r="H54" i="4"/>
  <c r="J54" i="4" s="1"/>
  <c r="H50" i="4"/>
  <c r="J50" i="4" s="1"/>
  <c r="P53" i="4"/>
  <c r="I53" i="23" s="1"/>
  <c r="AB58" i="4"/>
  <c r="K58" i="23" s="1"/>
  <c r="AP78" i="4"/>
  <c r="W76" i="4"/>
  <c r="Y76" i="4" s="1"/>
  <c r="W74" i="4"/>
  <c r="AA74" i="4" s="1"/>
  <c r="R72" i="4"/>
  <c r="S72" i="4" s="1"/>
  <c r="X68" i="4"/>
  <c r="AJ64" i="4"/>
  <c r="AP62" i="4"/>
  <c r="R60" i="4"/>
  <c r="S60" i="4" s="1"/>
  <c r="AM58" i="4"/>
  <c r="W56" i="4"/>
  <c r="Y56" i="4" s="1"/>
  <c r="R52" i="4"/>
  <c r="S52" i="4" s="1"/>
  <c r="K78" i="4"/>
  <c r="H78" i="23" s="1"/>
  <c r="H72" i="4"/>
  <c r="J72" i="4" s="1"/>
  <c r="K58" i="4"/>
  <c r="H58" i="23" s="1"/>
  <c r="H56" i="4"/>
  <c r="J56" i="4" s="1"/>
  <c r="K52" i="4"/>
  <c r="H52" i="23" s="1"/>
  <c r="M76" i="4"/>
  <c r="N76" i="4" s="1"/>
  <c r="M72" i="4"/>
  <c r="N72" i="4" s="1"/>
  <c r="M68" i="4"/>
  <c r="N68" i="4" s="1"/>
  <c r="M64" i="4"/>
  <c r="N64" i="4" s="1"/>
  <c r="M60" i="4"/>
  <c r="N60" i="4" s="1"/>
  <c r="M56" i="4"/>
  <c r="N56" i="4" s="1"/>
  <c r="M52" i="4"/>
  <c r="N52" i="4" s="1"/>
  <c r="AB75" i="4"/>
  <c r="K75" i="23" s="1"/>
  <c r="X52" i="4"/>
  <c r="AE64" i="4"/>
  <c r="AM56" i="4"/>
  <c r="AJ79" i="4"/>
  <c r="AP79" i="4"/>
  <c r="R79" i="4"/>
  <c r="U79" i="4" s="1"/>
  <c r="J79" i="23" s="1"/>
  <c r="M79" i="4"/>
  <c r="N79" i="4" s="1"/>
  <c r="AD79" i="4"/>
  <c r="AE79" i="4" s="1"/>
  <c r="AF79" i="4" s="1"/>
  <c r="W79" i="4"/>
  <c r="K79" i="4"/>
  <c r="H79" i="23" s="1"/>
  <c r="X79" i="4"/>
  <c r="AM79" i="4"/>
  <c r="AP77" i="4"/>
  <c r="AE77" i="4"/>
  <c r="AF77" i="4" s="1"/>
  <c r="X77" i="4"/>
  <c r="U77" i="4"/>
  <c r="J77" i="23" s="1"/>
  <c r="M77" i="4"/>
  <c r="N77" i="4" s="1"/>
  <c r="K77" i="4"/>
  <c r="H77" i="23" s="1"/>
  <c r="AJ77" i="4"/>
  <c r="W77" i="4"/>
  <c r="AD77" i="4"/>
  <c r="AM77" i="4"/>
  <c r="AJ75" i="4"/>
  <c r="AM75" i="4"/>
  <c r="R75" i="4"/>
  <c r="U75" i="4" s="1"/>
  <c r="J75" i="23" s="1"/>
  <c r="M75" i="4"/>
  <c r="N75" i="4" s="1"/>
  <c r="W75" i="4"/>
  <c r="X75" i="4"/>
  <c r="AD75" i="4"/>
  <c r="AE75" i="4" s="1"/>
  <c r="AF75" i="4" s="1"/>
  <c r="AP75" i="4"/>
  <c r="AP73" i="4"/>
  <c r="AM73" i="4"/>
  <c r="AJ73" i="4"/>
  <c r="X73" i="4"/>
  <c r="M73" i="4"/>
  <c r="N73" i="4" s="1"/>
  <c r="AD73" i="4"/>
  <c r="AE73" i="4" s="1"/>
  <c r="AF73" i="4" s="1"/>
  <c r="W73" i="4"/>
  <c r="K73" i="4"/>
  <c r="H73" i="23" s="1"/>
  <c r="AJ71" i="4"/>
  <c r="AM71" i="4"/>
  <c r="AP71" i="4"/>
  <c r="X71" i="4"/>
  <c r="R71" i="4"/>
  <c r="U71" i="4" s="1"/>
  <c r="J71" i="23" s="1"/>
  <c r="M71" i="4"/>
  <c r="N71" i="4" s="1"/>
  <c r="AD71" i="4"/>
  <c r="AE71" i="4" s="1"/>
  <c r="AF71" i="4" s="1"/>
  <c r="W71" i="4"/>
  <c r="AP69" i="4"/>
  <c r="AM69" i="4"/>
  <c r="W69" i="4"/>
  <c r="AJ69" i="4"/>
  <c r="M69" i="4"/>
  <c r="N69" i="4" s="1"/>
  <c r="X69" i="4"/>
  <c r="AD69" i="4"/>
  <c r="AE69" i="4" s="1"/>
  <c r="AF69" i="4" s="1"/>
  <c r="AG69" i="4" s="1"/>
  <c r="L69" i="23" s="1"/>
  <c r="AJ67" i="4"/>
  <c r="X67" i="4"/>
  <c r="AM67" i="4"/>
  <c r="W67" i="4"/>
  <c r="AP67" i="4"/>
  <c r="R67" i="4"/>
  <c r="U67" i="4" s="1"/>
  <c r="J67" i="23" s="1"/>
  <c r="M67" i="4"/>
  <c r="N67" i="4" s="1"/>
  <c r="AD67" i="4"/>
  <c r="AE67" i="4" s="1"/>
  <c r="AF67" i="4" s="1"/>
  <c r="AG67" i="4" s="1"/>
  <c r="L67" i="23" s="1"/>
  <c r="AP65" i="4"/>
  <c r="AM65" i="4"/>
  <c r="AJ65" i="4"/>
  <c r="AE65" i="4"/>
  <c r="AF65" i="4" s="1"/>
  <c r="W65" i="4"/>
  <c r="M65" i="4"/>
  <c r="N65" i="4" s="1"/>
  <c r="X65" i="4"/>
  <c r="K65" i="4"/>
  <c r="H65" i="23" s="1"/>
  <c r="AD65" i="4"/>
  <c r="AJ63" i="4"/>
  <c r="X63" i="4"/>
  <c r="W63" i="4"/>
  <c r="AP63" i="4"/>
  <c r="R63" i="4"/>
  <c r="U63" i="4" s="1"/>
  <c r="J63" i="23" s="1"/>
  <c r="M63" i="4"/>
  <c r="N63" i="4" s="1"/>
  <c r="AM63" i="4"/>
  <c r="AD63" i="4"/>
  <c r="AE63" i="4" s="1"/>
  <c r="AF63" i="4" s="1"/>
  <c r="AG63" i="4" s="1"/>
  <c r="L63" i="23" s="1"/>
  <c r="AP61" i="4"/>
  <c r="X61" i="4"/>
  <c r="AM61" i="4"/>
  <c r="M61" i="4"/>
  <c r="N61" i="4" s="1"/>
  <c r="W61" i="4"/>
  <c r="AD61" i="4"/>
  <c r="AE61" i="4" s="1"/>
  <c r="AF61" i="4" s="1"/>
  <c r="AG61" i="4" s="1"/>
  <c r="L61" i="23" s="1"/>
  <c r="AJ61" i="4"/>
  <c r="AJ59" i="4"/>
  <c r="X59" i="4"/>
  <c r="AM59" i="4"/>
  <c r="W59" i="4"/>
  <c r="R59" i="4"/>
  <c r="M59" i="4"/>
  <c r="N59" i="4" s="1"/>
  <c r="AD59" i="4"/>
  <c r="AE59" i="4" s="1"/>
  <c r="AF59" i="4" s="1"/>
  <c r="AP59" i="4"/>
  <c r="AP57" i="4"/>
  <c r="AM57" i="4"/>
  <c r="W57" i="4"/>
  <c r="AJ57" i="4"/>
  <c r="X57" i="4"/>
  <c r="M57" i="4"/>
  <c r="N57" i="4" s="1"/>
  <c r="AD57" i="4"/>
  <c r="AE57" i="4" s="1"/>
  <c r="AF57" i="4" s="1"/>
  <c r="AJ55" i="4"/>
  <c r="X55" i="4"/>
  <c r="W55" i="4"/>
  <c r="AM55" i="4"/>
  <c r="AP55" i="4"/>
  <c r="R55" i="4"/>
  <c r="U55" i="4" s="1"/>
  <c r="J55" i="23" s="1"/>
  <c r="M55" i="4"/>
  <c r="AD55" i="4"/>
  <c r="AE55" i="4" s="1"/>
  <c r="AF55" i="4" s="1"/>
  <c r="AG55" i="4" s="1"/>
  <c r="L55" i="23" s="1"/>
  <c r="AP53" i="4"/>
  <c r="AM53" i="4"/>
  <c r="X53" i="4"/>
  <c r="AJ53" i="4"/>
  <c r="M53" i="4"/>
  <c r="N53" i="4" s="1"/>
  <c r="AD53" i="4"/>
  <c r="AE53" i="4" s="1"/>
  <c r="AF53" i="4" s="1"/>
  <c r="W53" i="4"/>
  <c r="AJ51" i="4"/>
  <c r="X51" i="4"/>
  <c r="AM51" i="4"/>
  <c r="W51" i="4"/>
  <c r="AP51" i="4"/>
  <c r="R51" i="4"/>
  <c r="U51" i="4" s="1"/>
  <c r="J51" i="23" s="1"/>
  <c r="M51" i="4"/>
  <c r="N51" i="4" s="1"/>
  <c r="AD51" i="4"/>
  <c r="AE51" i="4" s="1"/>
  <c r="AF51" i="4" s="1"/>
  <c r="AP49" i="4"/>
  <c r="AM49" i="4"/>
  <c r="W49" i="4"/>
  <c r="AJ49" i="4"/>
  <c r="M49" i="4"/>
  <c r="N49" i="4" s="1"/>
  <c r="K49" i="4"/>
  <c r="H49" i="23" s="1"/>
  <c r="X49" i="4"/>
  <c r="AD49" i="4"/>
  <c r="AE49" i="4" s="1"/>
  <c r="AF49" i="4" s="1"/>
  <c r="AG49" i="4" s="1"/>
  <c r="L49" i="23" s="1"/>
  <c r="H77" i="4"/>
  <c r="H69" i="4"/>
  <c r="K69" i="4" s="1"/>
  <c r="H69" i="23" s="1"/>
  <c r="H61" i="4"/>
  <c r="K61" i="4" s="1"/>
  <c r="H61" i="23" s="1"/>
  <c r="H53" i="4"/>
  <c r="K53" i="4" s="1"/>
  <c r="H53" i="23" s="1"/>
  <c r="R77" i="4"/>
  <c r="R73" i="4"/>
  <c r="U73" i="4" s="1"/>
  <c r="J73" i="23" s="1"/>
  <c r="R69" i="4"/>
  <c r="U69" i="4" s="1"/>
  <c r="J69" i="23" s="1"/>
  <c r="R65" i="4"/>
  <c r="U65" i="4" s="1"/>
  <c r="J65" i="23" s="1"/>
  <c r="R61" i="4"/>
  <c r="U61" i="4" s="1"/>
  <c r="J61" i="23" s="1"/>
  <c r="R57" i="4"/>
  <c r="U57" i="4" s="1"/>
  <c r="J57" i="23" s="1"/>
  <c r="R53" i="4"/>
  <c r="U53" i="4" s="1"/>
  <c r="J53" i="23" s="1"/>
  <c r="R49" i="4"/>
  <c r="U49" i="4" s="1"/>
  <c r="J49" i="23" s="1"/>
  <c r="H75" i="4"/>
  <c r="K75" i="4" s="1"/>
  <c r="H75" i="23" s="1"/>
  <c r="H67" i="4"/>
  <c r="K67" i="4" s="1"/>
  <c r="H67" i="23" s="1"/>
  <c r="H59" i="4"/>
  <c r="K59" i="4" s="1"/>
  <c r="H59" i="23" s="1"/>
  <c r="H51" i="4"/>
  <c r="K51" i="4" s="1"/>
  <c r="H51" i="23" s="1"/>
  <c r="AG78" i="4"/>
  <c r="L78" i="23" s="1"/>
  <c r="AB78" i="4"/>
  <c r="K78" i="23" s="1"/>
  <c r="AG74" i="4"/>
  <c r="L74" i="23" s="1"/>
  <c r="AB74" i="4"/>
  <c r="K74" i="23" s="1"/>
  <c r="R62" i="4"/>
  <c r="U62" i="4" s="1"/>
  <c r="J62" i="23" s="1"/>
  <c r="AB76" i="4"/>
  <c r="K76" i="23" s="1"/>
  <c r="AP54" i="4"/>
  <c r="AG77" i="4"/>
  <c r="L77" i="23" s="1"/>
  <c r="AB77" i="4"/>
  <c r="K77" i="23" s="1"/>
  <c r="AG73" i="4"/>
  <c r="L73" i="23" s="1"/>
  <c r="AB73" i="4"/>
  <c r="K73" i="23" s="1"/>
  <c r="AG65" i="4"/>
  <c r="L65" i="23" s="1"/>
  <c r="AB65" i="4"/>
  <c r="K65" i="23" s="1"/>
  <c r="AG59" i="4"/>
  <c r="L59" i="23" s="1"/>
  <c r="AB59" i="4"/>
  <c r="K59" i="23" s="1"/>
  <c r="AG57" i="4"/>
  <c r="L57" i="23" s="1"/>
  <c r="AB57" i="4"/>
  <c r="K57" i="23" s="1"/>
  <c r="AG51" i="4"/>
  <c r="L51" i="23" s="1"/>
  <c r="AB51" i="4"/>
  <c r="K51" i="23" s="1"/>
  <c r="P78" i="4"/>
  <c r="I78" i="23" s="1"/>
  <c r="P76" i="4"/>
  <c r="I76" i="23" s="1"/>
  <c r="P74" i="4"/>
  <c r="I74" i="23" s="1"/>
  <c r="P66" i="4"/>
  <c r="I66" i="23" s="1"/>
  <c r="P58" i="4"/>
  <c r="I58" i="23" s="1"/>
  <c r="R76" i="4"/>
  <c r="U76" i="4" s="1"/>
  <c r="J76" i="23" s="1"/>
  <c r="R68" i="4"/>
  <c r="U68" i="4" s="1"/>
  <c r="J68" i="23" s="1"/>
  <c r="R64" i="4"/>
  <c r="U64" i="4" s="1"/>
  <c r="J64" i="23" s="1"/>
  <c r="R56" i="4"/>
  <c r="U56" i="4" s="1"/>
  <c r="J56" i="23" s="1"/>
  <c r="X78" i="4"/>
  <c r="AB71" i="4"/>
  <c r="K71" i="23" s="1"/>
  <c r="W64" i="4"/>
  <c r="AG64" i="4"/>
  <c r="L64" i="23" s="1"/>
  <c r="AB64" i="4"/>
  <c r="K64" i="23" s="1"/>
  <c r="AG56" i="4"/>
  <c r="L56" i="23" s="1"/>
  <c r="AB56" i="4"/>
  <c r="K56" i="23" s="1"/>
  <c r="AG52" i="4"/>
  <c r="L52" i="23" s="1"/>
  <c r="AB52" i="4"/>
  <c r="K52" i="23" s="1"/>
  <c r="R78" i="4"/>
  <c r="U78" i="4" s="1"/>
  <c r="J78" i="23" s="1"/>
  <c r="R74" i="4"/>
  <c r="U74" i="4" s="1"/>
  <c r="J74" i="23" s="1"/>
  <c r="R70" i="4"/>
  <c r="U70" i="4" s="1"/>
  <c r="J70" i="23" s="1"/>
  <c r="R66" i="4"/>
  <c r="U66" i="4" s="1"/>
  <c r="J66" i="23" s="1"/>
  <c r="R58" i="4"/>
  <c r="U58" i="4" s="1"/>
  <c r="J58" i="23" s="1"/>
  <c r="R54" i="4"/>
  <c r="U54" i="4" s="1"/>
  <c r="J54" i="23" s="1"/>
  <c r="R50" i="4"/>
  <c r="U50" i="4" s="1"/>
  <c r="J50" i="23" s="1"/>
  <c r="X70" i="4"/>
  <c r="AJ72" i="4"/>
  <c r="AJ56" i="4"/>
  <c r="AM74" i="4"/>
  <c r="AP70" i="4"/>
  <c r="AM78" i="4"/>
  <c r="AJ78" i="4"/>
  <c r="AF78" i="4"/>
  <c r="AD78" i="4"/>
  <c r="AM76" i="4"/>
  <c r="AP76" i="4"/>
  <c r="AJ76" i="4"/>
  <c r="AD76" i="4"/>
  <c r="AE76" i="4" s="1"/>
  <c r="AF76" i="4" s="1"/>
  <c r="X76" i="4"/>
  <c r="AJ74" i="4"/>
  <c r="AP74" i="4"/>
  <c r="AD74" i="4"/>
  <c r="AE74" i="4" s="1"/>
  <c r="AF74" i="4" s="1"/>
  <c r="AP72" i="4"/>
  <c r="AD72" i="4"/>
  <c r="AE72" i="4" s="1"/>
  <c r="AF72" i="4" s="1"/>
  <c r="AG72" i="4" s="1"/>
  <c r="L72" i="23" s="1"/>
  <c r="X72" i="4"/>
  <c r="AM70" i="4"/>
  <c r="AJ70" i="4"/>
  <c r="AD70" i="4"/>
  <c r="AE70" i="4" s="1"/>
  <c r="AF70" i="4" s="1"/>
  <c r="AG70" i="4" s="1"/>
  <c r="L70" i="23" s="1"/>
  <c r="AM68" i="4"/>
  <c r="AP68" i="4"/>
  <c r="AJ68" i="4"/>
  <c r="AD68" i="4"/>
  <c r="AE68" i="4" s="1"/>
  <c r="AF68" i="4" s="1"/>
  <c r="AG68" i="4" s="1"/>
  <c r="L68" i="23" s="1"/>
  <c r="X66" i="4"/>
  <c r="AJ66" i="4"/>
  <c r="W66" i="4"/>
  <c r="Z66" i="4" s="1"/>
  <c r="AP66" i="4"/>
  <c r="AM66" i="4"/>
  <c r="AD66" i="4"/>
  <c r="AP64" i="4"/>
  <c r="AF64" i="4"/>
  <c r="AD64" i="4"/>
  <c r="AM64" i="4"/>
  <c r="X64" i="4"/>
  <c r="X62" i="4"/>
  <c r="AM62" i="4"/>
  <c r="AJ62" i="4"/>
  <c r="W62" i="4"/>
  <c r="AD62" i="4"/>
  <c r="AE62" i="4" s="1"/>
  <c r="AF62" i="4" s="1"/>
  <c r="AG62" i="4" s="1"/>
  <c r="L62" i="23" s="1"/>
  <c r="AM60" i="4"/>
  <c r="AP60" i="4"/>
  <c r="AJ60" i="4"/>
  <c r="AD60" i="4"/>
  <c r="AE60" i="4" s="1"/>
  <c r="AF60" i="4" s="1"/>
  <c r="AG60" i="4" s="1"/>
  <c r="L60" i="23" s="1"/>
  <c r="W60" i="4"/>
  <c r="X58" i="4"/>
  <c r="AJ58" i="4"/>
  <c r="W58" i="4"/>
  <c r="Z58" i="4" s="1"/>
  <c r="AP58" i="4"/>
  <c r="AD58" i="4"/>
  <c r="AP56" i="4"/>
  <c r="AD56" i="4"/>
  <c r="AE56" i="4" s="1"/>
  <c r="AF56" i="4" s="1"/>
  <c r="X56" i="4"/>
  <c r="X54" i="4"/>
  <c r="AM54" i="4"/>
  <c r="AJ54" i="4"/>
  <c r="W54" i="4"/>
  <c r="Z54" i="4" s="1"/>
  <c r="AD54" i="4"/>
  <c r="AE54" i="4" s="1"/>
  <c r="AF54" i="4" s="1"/>
  <c r="AG54" i="4" s="1"/>
  <c r="L54" i="23" s="1"/>
  <c r="AM52" i="4"/>
  <c r="AP52" i="4"/>
  <c r="AJ52" i="4"/>
  <c r="AD52" i="4"/>
  <c r="W52" i="4"/>
  <c r="Z52" i="4" s="1"/>
  <c r="X50" i="4"/>
  <c r="AJ50" i="4"/>
  <c r="W50" i="4"/>
  <c r="Z50" i="4" s="1"/>
  <c r="AP50" i="4"/>
  <c r="AM50" i="4"/>
  <c r="AD50" i="4"/>
  <c r="AE50" i="4" s="1"/>
  <c r="AF50" i="4" s="1"/>
  <c r="AG50" i="4" s="1"/>
  <c r="L50" i="23" s="1"/>
  <c r="X74" i="4"/>
  <c r="W72" i="4"/>
  <c r="W70" i="4"/>
  <c r="AB66" i="4"/>
  <c r="K66" i="23" s="1"/>
  <c r="X60" i="4"/>
  <c r="AB53" i="4"/>
  <c r="K53" i="23" s="1"/>
  <c r="AE78" i="4"/>
  <c r="AE66" i="4"/>
  <c r="AF66" i="4" s="1"/>
  <c r="AE58" i="4"/>
  <c r="AF58" i="4" s="1"/>
  <c r="AM72" i="4"/>
  <c r="AP17" i="4"/>
  <c r="AJ13" i="4"/>
  <c r="AB10" i="4"/>
  <c r="K10" i="23" s="1"/>
  <c r="P34" i="4"/>
  <c r="I34" i="23" s="1"/>
  <c r="AG17" i="4"/>
  <c r="L17" i="23" s="1"/>
  <c r="X26" i="4"/>
  <c r="AM18" i="4"/>
  <c r="AP10" i="4"/>
  <c r="AM8" i="4"/>
  <c r="P10" i="4"/>
  <c r="I10" i="23" s="1"/>
  <c r="AG36" i="4"/>
  <c r="L36" i="23" s="1"/>
  <c r="AJ21" i="4"/>
  <c r="P36" i="4"/>
  <c r="I36" i="23" s="1"/>
  <c r="P18" i="4"/>
  <c r="I18" i="23" s="1"/>
  <c r="AG33" i="4"/>
  <c r="L33" i="23" s="1"/>
  <c r="W25" i="4"/>
  <c r="Y25" i="4" s="1"/>
  <c r="AM29" i="4"/>
  <c r="R17" i="4"/>
  <c r="S17" i="4" s="1"/>
  <c r="X15" i="4"/>
  <c r="X9" i="4"/>
  <c r="P12" i="4"/>
  <c r="I12" i="23" s="1"/>
  <c r="AB38" i="4"/>
  <c r="K38" i="23" s="1"/>
  <c r="AF35" i="4"/>
  <c r="AD7" i="4"/>
  <c r="AE7" i="4" s="1"/>
  <c r="AF7" i="4" s="1"/>
  <c r="AG7" i="4" s="1"/>
  <c r="L7" i="23" s="1"/>
  <c r="R24" i="4"/>
  <c r="S24" i="4" s="1"/>
  <c r="R22" i="4"/>
  <c r="U22" i="4" s="1"/>
  <c r="J22" i="23" s="1"/>
  <c r="R16" i="4"/>
  <c r="T16" i="4" s="1"/>
  <c r="X22" i="4"/>
  <c r="X12" i="4"/>
  <c r="AE16" i="4"/>
  <c r="AJ10" i="4"/>
  <c r="AM24" i="4"/>
  <c r="AM12" i="4"/>
  <c r="AP20" i="4"/>
  <c r="AJ24" i="4"/>
  <c r="AP18" i="4"/>
  <c r="AJ16" i="4"/>
  <c r="W10" i="4"/>
  <c r="Y10" i="4" s="1"/>
  <c r="P38" i="4"/>
  <c r="I38" i="23" s="1"/>
  <c r="P30" i="4"/>
  <c r="I30" i="23" s="1"/>
  <c r="R33" i="4"/>
  <c r="S33" i="4" s="1"/>
  <c r="U16" i="4"/>
  <c r="J16" i="23" s="1"/>
  <c r="R8" i="4"/>
  <c r="T8" i="4" s="1"/>
  <c r="W26" i="4"/>
  <c r="AA26" i="4" s="1"/>
  <c r="AB26" i="4" s="1"/>
  <c r="K26" i="23" s="1"/>
  <c r="X20" i="4"/>
  <c r="AG34" i="4"/>
  <c r="L34" i="23" s="1"/>
  <c r="AJ26" i="4"/>
  <c r="AJ14" i="4"/>
  <c r="AM26" i="4"/>
  <c r="AM15" i="4"/>
  <c r="AP22" i="4"/>
  <c r="R18" i="4"/>
  <c r="U18" i="4" s="1"/>
  <c r="J18" i="23" s="1"/>
  <c r="R10" i="4"/>
  <c r="S10" i="4" s="1"/>
  <c r="W37" i="4"/>
  <c r="Y37" i="4" s="1"/>
  <c r="W22" i="4"/>
  <c r="W18" i="4"/>
  <c r="Y18" i="4" s="1"/>
  <c r="X8" i="4"/>
  <c r="AJ20" i="4"/>
  <c r="AJ8" i="4"/>
  <c r="AM19" i="4"/>
  <c r="AM10" i="4"/>
  <c r="AP13" i="4"/>
  <c r="P32" i="4"/>
  <c r="I32" i="23" s="1"/>
  <c r="P24" i="4"/>
  <c r="I24" i="23" s="1"/>
  <c r="P16" i="4"/>
  <c r="I16" i="23" s="1"/>
  <c r="R26" i="4"/>
  <c r="S26" i="4" s="1"/>
  <c r="R20" i="4"/>
  <c r="S20" i="4" s="1"/>
  <c r="AB23" i="4"/>
  <c r="K23" i="23" s="1"/>
  <c r="X10" i="4"/>
  <c r="AG32" i="4"/>
  <c r="L32" i="23" s="1"/>
  <c r="AG24" i="4"/>
  <c r="L24" i="23" s="1"/>
  <c r="AG18" i="4"/>
  <c r="L18" i="23" s="1"/>
  <c r="AG16" i="4"/>
  <c r="L16" i="23" s="1"/>
  <c r="AJ29" i="4"/>
  <c r="AJ18" i="4"/>
  <c r="AM38" i="4"/>
  <c r="AD38" i="4"/>
  <c r="AE38" i="4" s="1"/>
  <c r="AF38" i="4" s="1"/>
  <c r="AJ38" i="4"/>
  <c r="M38" i="4"/>
  <c r="H38" i="4"/>
  <c r="AP38" i="4"/>
  <c r="U38" i="4"/>
  <c r="J38" i="23" s="1"/>
  <c r="W38" i="4"/>
  <c r="R38" i="4"/>
  <c r="K38" i="4"/>
  <c r="H38" i="23" s="1"/>
  <c r="X38" i="4"/>
  <c r="AD36" i="4"/>
  <c r="X36" i="4"/>
  <c r="M36" i="4"/>
  <c r="H36" i="4"/>
  <c r="AE36" i="4"/>
  <c r="AF36" i="4" s="1"/>
  <c r="K36" i="4"/>
  <c r="H36" i="23" s="1"/>
  <c r="AM36" i="4"/>
  <c r="R36" i="4"/>
  <c r="AP36" i="4"/>
  <c r="AJ36" i="4"/>
  <c r="W36" i="4"/>
  <c r="U36" i="4"/>
  <c r="J36" i="23" s="1"/>
  <c r="AD34" i="4"/>
  <c r="AM34" i="4"/>
  <c r="M34" i="4"/>
  <c r="H34" i="4"/>
  <c r="K34" i="4" s="1"/>
  <c r="H34" i="23" s="1"/>
  <c r="AE34" i="4"/>
  <c r="AF34" i="4" s="1"/>
  <c r="X34" i="4"/>
  <c r="AP34" i="4"/>
  <c r="R34" i="4"/>
  <c r="AJ34" i="4"/>
  <c r="W34" i="4"/>
  <c r="U34" i="4"/>
  <c r="J34" i="23" s="1"/>
  <c r="AP32" i="4"/>
  <c r="AD32" i="4"/>
  <c r="AE32" i="4" s="1"/>
  <c r="AF32" i="4" s="1"/>
  <c r="X32" i="4"/>
  <c r="M32" i="4"/>
  <c r="H32" i="4"/>
  <c r="W32" i="4"/>
  <c r="K32" i="4"/>
  <c r="H32" i="23" s="1"/>
  <c r="AJ32" i="4"/>
  <c r="R32" i="4"/>
  <c r="AM32" i="4"/>
  <c r="U32" i="4"/>
  <c r="J32" i="23" s="1"/>
  <c r="AM30" i="4"/>
  <c r="AD30" i="4"/>
  <c r="AE30" i="4" s="1"/>
  <c r="AF30" i="4" s="1"/>
  <c r="AP30" i="4"/>
  <c r="M30" i="4"/>
  <c r="H30" i="4"/>
  <c r="K30" i="4" s="1"/>
  <c r="H30" i="23" s="1"/>
  <c r="AJ30" i="4"/>
  <c r="W30" i="4"/>
  <c r="R30" i="4"/>
  <c r="X30" i="4"/>
  <c r="U30" i="4"/>
  <c r="J30" i="23" s="1"/>
  <c r="AD28" i="4"/>
  <c r="AE28" i="4" s="1"/>
  <c r="AF28" i="4" s="1"/>
  <c r="AG28" i="4" s="1"/>
  <c r="L28" i="23" s="1"/>
  <c r="AJ28" i="4"/>
  <c r="X28" i="4"/>
  <c r="M28" i="4"/>
  <c r="H28" i="4"/>
  <c r="K28" i="4" s="1"/>
  <c r="H28" i="23" s="1"/>
  <c r="AP28" i="4"/>
  <c r="R28" i="4"/>
  <c r="U28" i="4" s="1"/>
  <c r="J28" i="23" s="1"/>
  <c r="W28" i="4"/>
  <c r="AM28" i="4"/>
  <c r="AG11" i="4"/>
  <c r="L11" i="23" s="1"/>
  <c r="AB11" i="4"/>
  <c r="K11" i="23" s="1"/>
  <c r="P37" i="4"/>
  <c r="I37" i="23" s="1"/>
  <c r="P33" i="4"/>
  <c r="I33" i="23" s="1"/>
  <c r="P25" i="4"/>
  <c r="I25" i="23" s="1"/>
  <c r="P17" i="4"/>
  <c r="I17" i="23" s="1"/>
  <c r="R29" i="4"/>
  <c r="U29" i="4" s="1"/>
  <c r="J29" i="23" s="1"/>
  <c r="R13" i="4"/>
  <c r="U13" i="4" s="1"/>
  <c r="J13" i="23" s="1"/>
  <c r="AB35" i="4"/>
  <c r="K35" i="23" s="1"/>
  <c r="X29" i="4"/>
  <c r="W27" i="4"/>
  <c r="X23" i="4"/>
  <c r="AB17" i="4"/>
  <c r="K17" i="23" s="1"/>
  <c r="X13" i="4"/>
  <c r="W9" i="4"/>
  <c r="Z9" i="4" s="1"/>
  <c r="AM37" i="4"/>
  <c r="AM23" i="4"/>
  <c r="AP31" i="4"/>
  <c r="AP21" i="4"/>
  <c r="AD37" i="4"/>
  <c r="AP37" i="4"/>
  <c r="AE37" i="4"/>
  <c r="AF37" i="4" s="1"/>
  <c r="M37" i="4"/>
  <c r="H37" i="4"/>
  <c r="K37" i="4" s="1"/>
  <c r="H37" i="23" s="1"/>
  <c r="AP35" i="4"/>
  <c r="AJ35" i="4"/>
  <c r="AD35" i="4"/>
  <c r="X35" i="4"/>
  <c r="R35" i="4"/>
  <c r="M35" i="4"/>
  <c r="H35" i="4"/>
  <c r="AM33" i="4"/>
  <c r="AD33" i="4"/>
  <c r="AE33" i="4" s="1"/>
  <c r="AF33" i="4" s="1"/>
  <c r="AJ33" i="4"/>
  <c r="M33" i="4"/>
  <c r="H33" i="4"/>
  <c r="K33" i="4" s="1"/>
  <c r="H33" i="23" s="1"/>
  <c r="AJ31" i="4"/>
  <c r="AD31" i="4"/>
  <c r="AE31" i="4" s="1"/>
  <c r="AF31" i="4" s="1"/>
  <c r="AG31" i="4" s="1"/>
  <c r="L31" i="23" s="1"/>
  <c r="AM31" i="4"/>
  <c r="X31" i="4"/>
  <c r="R31" i="4"/>
  <c r="U31" i="4" s="1"/>
  <c r="J31" i="23" s="1"/>
  <c r="M31" i="4"/>
  <c r="H31" i="4"/>
  <c r="K31" i="4" s="1"/>
  <c r="H31" i="23" s="1"/>
  <c r="AD29" i="4"/>
  <c r="AE29" i="4" s="1"/>
  <c r="AF29" i="4" s="1"/>
  <c r="AG29" i="4" s="1"/>
  <c r="L29" i="23" s="1"/>
  <c r="M29" i="4"/>
  <c r="H29" i="4"/>
  <c r="K29" i="4" s="1"/>
  <c r="H29" i="23" s="1"/>
  <c r="AP27" i="4"/>
  <c r="AJ27" i="4"/>
  <c r="AD27" i="4"/>
  <c r="AE27" i="4" s="1"/>
  <c r="AF27" i="4" s="1"/>
  <c r="AG27" i="4" s="1"/>
  <c r="L27" i="23" s="1"/>
  <c r="AM27" i="4"/>
  <c r="X27" i="4"/>
  <c r="R27" i="4"/>
  <c r="U27" i="4" s="1"/>
  <c r="J27" i="23" s="1"/>
  <c r="M27" i="4"/>
  <c r="H27" i="4"/>
  <c r="K27" i="4" s="1"/>
  <c r="H27" i="23" s="1"/>
  <c r="AM25" i="4"/>
  <c r="AD25" i="4"/>
  <c r="AE25" i="4" s="1"/>
  <c r="AF25" i="4" s="1"/>
  <c r="M25" i="4"/>
  <c r="H25" i="4"/>
  <c r="K25" i="4" s="1"/>
  <c r="H25" i="23" s="1"/>
  <c r="AJ23" i="4"/>
  <c r="AD23" i="4"/>
  <c r="AE23" i="4" s="1"/>
  <c r="AF23" i="4" s="1"/>
  <c r="W23" i="4"/>
  <c r="Z23" i="4" s="1"/>
  <c r="AP23" i="4"/>
  <c r="R23" i="4"/>
  <c r="U23" i="4" s="1"/>
  <c r="J23" i="23" s="1"/>
  <c r="M23" i="4"/>
  <c r="H23" i="4"/>
  <c r="K23" i="4" s="1"/>
  <c r="H23" i="23" s="1"/>
  <c r="AD21" i="4"/>
  <c r="AE21" i="4" s="1"/>
  <c r="AF21" i="4" s="1"/>
  <c r="AG21" i="4" s="1"/>
  <c r="L21" i="23" s="1"/>
  <c r="X21" i="4"/>
  <c r="M21" i="4"/>
  <c r="H21" i="4"/>
  <c r="K21" i="4" s="1"/>
  <c r="H21" i="23" s="1"/>
  <c r="AP19" i="4"/>
  <c r="AJ19" i="4"/>
  <c r="AD19" i="4"/>
  <c r="AE19" i="4" s="1"/>
  <c r="AF19" i="4" s="1"/>
  <c r="AG19" i="4" s="1"/>
  <c r="L19" i="23" s="1"/>
  <c r="W19" i="4"/>
  <c r="X19" i="4"/>
  <c r="R19" i="4"/>
  <c r="U19" i="4" s="1"/>
  <c r="J19" i="23" s="1"/>
  <c r="M19" i="4"/>
  <c r="H19" i="4"/>
  <c r="K19" i="4" s="1"/>
  <c r="H19" i="23" s="1"/>
  <c r="AM17" i="4"/>
  <c r="AD17" i="4"/>
  <c r="AJ17" i="4"/>
  <c r="AE17" i="4"/>
  <c r="AF17" i="4" s="1"/>
  <c r="W17" i="4"/>
  <c r="Z17" i="4" s="1"/>
  <c r="U17" i="4"/>
  <c r="J17" i="23" s="1"/>
  <c r="M17" i="4"/>
  <c r="H17" i="4"/>
  <c r="K17" i="4" s="1"/>
  <c r="H17" i="23" s="1"/>
  <c r="AJ15" i="4"/>
  <c r="AD15" i="4"/>
  <c r="AE15" i="4" s="1"/>
  <c r="AF15" i="4" s="1"/>
  <c r="W15" i="4"/>
  <c r="Z15" i="4" s="1"/>
  <c r="R15" i="4"/>
  <c r="U15" i="4" s="1"/>
  <c r="J15" i="23" s="1"/>
  <c r="M15" i="4"/>
  <c r="H15" i="4"/>
  <c r="K15" i="4" s="1"/>
  <c r="H15" i="23" s="1"/>
  <c r="AD13" i="4"/>
  <c r="AE13" i="4" s="1"/>
  <c r="AF13" i="4" s="1"/>
  <c r="AG13" i="4" s="1"/>
  <c r="L13" i="23" s="1"/>
  <c r="AM13" i="4"/>
  <c r="M13" i="4"/>
  <c r="H13" i="4"/>
  <c r="K13" i="4" s="1"/>
  <c r="H13" i="23" s="1"/>
  <c r="AP11" i="4"/>
  <c r="AJ11" i="4"/>
  <c r="AD11" i="4"/>
  <c r="AE11" i="4" s="1"/>
  <c r="AF11" i="4" s="1"/>
  <c r="W11" i="4"/>
  <c r="Z11" i="4" s="1"/>
  <c r="R11" i="4"/>
  <c r="U11" i="4" s="1"/>
  <c r="J11" i="23" s="1"/>
  <c r="M11" i="4"/>
  <c r="H11" i="4"/>
  <c r="AM9" i="4"/>
  <c r="AD9" i="4"/>
  <c r="AE9" i="4" s="1"/>
  <c r="AF9" i="4" s="1"/>
  <c r="AG9" i="4" s="1"/>
  <c r="L9" i="23" s="1"/>
  <c r="AP9" i="4"/>
  <c r="M9" i="4"/>
  <c r="H9" i="4"/>
  <c r="K9" i="4" s="1"/>
  <c r="H9" i="23" s="1"/>
  <c r="K35" i="4"/>
  <c r="H35" i="23" s="1"/>
  <c r="K11" i="4"/>
  <c r="H11" i="23" s="1"/>
  <c r="U35" i="4"/>
  <c r="J35" i="23" s="1"/>
  <c r="R25" i="4"/>
  <c r="U25" i="4" s="1"/>
  <c r="J25" i="23" s="1"/>
  <c r="R9" i="4"/>
  <c r="U9" i="4" s="1"/>
  <c r="J9" i="23" s="1"/>
  <c r="X33" i="4"/>
  <c r="W31" i="4"/>
  <c r="Z31" i="4" s="1"/>
  <c r="W29" i="4"/>
  <c r="Z29" i="4" s="1"/>
  <c r="X17" i="4"/>
  <c r="AB15" i="4"/>
  <c r="K15" i="23" s="1"/>
  <c r="W13" i="4"/>
  <c r="AG25" i="4"/>
  <c r="L25" i="23" s="1"/>
  <c r="AJ25" i="4"/>
  <c r="AP29" i="4"/>
  <c r="AP25" i="4"/>
  <c r="AP15" i="4"/>
  <c r="P35" i="4"/>
  <c r="I35" i="23" s="1"/>
  <c r="P23" i="4"/>
  <c r="I23" i="23" s="1"/>
  <c r="P15" i="4"/>
  <c r="I15" i="23" s="1"/>
  <c r="P11" i="4"/>
  <c r="I11" i="23" s="1"/>
  <c r="R37" i="4"/>
  <c r="U37" i="4" s="1"/>
  <c r="J37" i="23" s="1"/>
  <c r="R21" i="4"/>
  <c r="U21" i="4" s="1"/>
  <c r="J21" i="23" s="1"/>
  <c r="R14" i="4"/>
  <c r="U14" i="4" s="1"/>
  <c r="J14" i="23" s="1"/>
  <c r="R12" i="4"/>
  <c r="U12" i="4" s="1"/>
  <c r="J12" i="23" s="1"/>
  <c r="X37" i="4"/>
  <c r="W35" i="4"/>
  <c r="Z35" i="4" s="1"/>
  <c r="W33" i="4"/>
  <c r="Z33" i="4" s="1"/>
  <c r="AB30" i="4"/>
  <c r="K30" i="23" s="1"/>
  <c r="X25" i="4"/>
  <c r="X24" i="4"/>
  <c r="W21" i="4"/>
  <c r="AB16" i="4"/>
  <c r="K16" i="23" s="1"/>
  <c r="X14" i="4"/>
  <c r="X11" i="4"/>
  <c r="AG37" i="4"/>
  <c r="L37" i="23" s="1"/>
  <c r="AG12" i="4"/>
  <c r="L12" i="23" s="1"/>
  <c r="AJ37" i="4"/>
  <c r="AJ9" i="4"/>
  <c r="AM35" i="4"/>
  <c r="AM21" i="4"/>
  <c r="AM11" i="4"/>
  <c r="AP33" i="4"/>
  <c r="AP14" i="4"/>
  <c r="AD26" i="4"/>
  <c r="AE26" i="4" s="1"/>
  <c r="AF26" i="4" s="1"/>
  <c r="AG26" i="4" s="1"/>
  <c r="L26" i="23" s="1"/>
  <c r="AP24" i="4"/>
  <c r="AD24" i="4"/>
  <c r="AE24" i="4" s="1"/>
  <c r="AF24" i="4" s="1"/>
  <c r="W24" i="4"/>
  <c r="AM22" i="4"/>
  <c r="AD22" i="4"/>
  <c r="AE22" i="4" s="1"/>
  <c r="AF22" i="4" s="1"/>
  <c r="AG22" i="4" s="1"/>
  <c r="L22" i="23" s="1"/>
  <c r="AD20" i="4"/>
  <c r="AE20" i="4" s="1"/>
  <c r="AF20" i="4" s="1"/>
  <c r="AG20" i="4" s="1"/>
  <c r="L20" i="23" s="1"/>
  <c r="W20" i="4"/>
  <c r="AD18" i="4"/>
  <c r="AE18" i="4" s="1"/>
  <c r="AF18" i="4" s="1"/>
  <c r="AP16" i="4"/>
  <c r="AD16" i="4"/>
  <c r="W16" i="4"/>
  <c r="AM14" i="4"/>
  <c r="AD14" i="4"/>
  <c r="AE14" i="4" s="1"/>
  <c r="AF14" i="4" s="1"/>
  <c r="AG14" i="4" s="1"/>
  <c r="L14" i="23" s="1"/>
  <c r="AD12" i="4"/>
  <c r="AE12" i="4" s="1"/>
  <c r="AF12" i="4" s="1"/>
  <c r="W12" i="4"/>
  <c r="AD10" i="4"/>
  <c r="AE10" i="4" s="1"/>
  <c r="AF10" i="4" s="1"/>
  <c r="AP8" i="4"/>
  <c r="AD8" i="4"/>
  <c r="AE8" i="4" s="1"/>
  <c r="AF8" i="4" s="1"/>
  <c r="AG8" i="4" s="1"/>
  <c r="L8" i="23" s="1"/>
  <c r="W8" i="4"/>
  <c r="H26" i="4"/>
  <c r="K26" i="4" s="1"/>
  <c r="H26" i="23" s="1"/>
  <c r="H24" i="4"/>
  <c r="H22" i="4"/>
  <c r="K22" i="4" s="1"/>
  <c r="H22" i="23" s="1"/>
  <c r="H20" i="4"/>
  <c r="K20" i="4" s="1"/>
  <c r="H20" i="23" s="1"/>
  <c r="H18" i="4"/>
  <c r="K18" i="4" s="1"/>
  <c r="H18" i="23" s="1"/>
  <c r="H16" i="4"/>
  <c r="K16" i="4" s="1"/>
  <c r="H16" i="23" s="1"/>
  <c r="H14" i="4"/>
  <c r="K14" i="4" s="1"/>
  <c r="H14" i="23" s="1"/>
  <c r="H12" i="4"/>
  <c r="K12" i="4" s="1"/>
  <c r="H12" i="23" s="1"/>
  <c r="H10" i="4"/>
  <c r="K10" i="4" s="1"/>
  <c r="H10" i="23" s="1"/>
  <c r="H8" i="4"/>
  <c r="K8" i="4" s="1"/>
  <c r="H8" i="23" s="1"/>
  <c r="M26" i="4"/>
  <c r="M24" i="4"/>
  <c r="M22" i="4"/>
  <c r="M20" i="4"/>
  <c r="M18" i="4"/>
  <c r="M16" i="4"/>
  <c r="M14" i="4"/>
  <c r="M12" i="4"/>
  <c r="M10" i="4"/>
  <c r="M8" i="4"/>
  <c r="X18" i="4"/>
  <c r="X16" i="4"/>
  <c r="W14" i="4"/>
  <c r="AJ22" i="4"/>
  <c r="AJ12" i="4"/>
  <c r="AM20" i="4"/>
  <c r="AM16" i="4"/>
  <c r="AP26" i="4"/>
  <c r="AP12" i="4"/>
  <c r="X7" i="4"/>
  <c r="W7" i="4"/>
  <c r="R7" i="4"/>
  <c r="U7" i="4" s="1"/>
  <c r="J7" i="23" s="1"/>
  <c r="M7" i="4"/>
  <c r="H7" i="4"/>
  <c r="K7" i="4" s="1"/>
  <c r="H7" i="23" s="1"/>
  <c r="AV6" i="9"/>
  <c r="CU6" i="8"/>
  <c r="CX6" i="8" s="1"/>
  <c r="AI6" i="4"/>
  <c r="AI47" i="4" s="1"/>
  <c r="AI88" i="4" s="1"/>
  <c r="J10" i="15" l="1"/>
  <c r="K19" i="15"/>
  <c r="L19" i="15" s="1"/>
  <c r="H23" i="1" s="1"/>
  <c r="F103" i="9" s="1"/>
  <c r="H103" i="9" s="1"/>
  <c r="K103" i="9" s="1"/>
  <c r="K28" i="15"/>
  <c r="L28" i="15" s="1"/>
  <c r="H32" i="1" s="1"/>
  <c r="F112" i="9" s="1"/>
  <c r="AW112" i="9" s="1"/>
  <c r="AM112" i="23" s="1"/>
  <c r="J35" i="15"/>
  <c r="K29" i="15"/>
  <c r="L29" i="15" s="1"/>
  <c r="H33" i="1" s="1"/>
  <c r="F113" i="4" s="1"/>
  <c r="W113" i="4" s="1"/>
  <c r="Z113" i="4" s="1"/>
  <c r="K24" i="15"/>
  <c r="L24" i="15" s="1"/>
  <c r="H28" i="1" s="1"/>
  <c r="F108" i="23" s="1"/>
  <c r="J27" i="15"/>
  <c r="K6" i="15"/>
  <c r="L6" i="15" s="1"/>
  <c r="H10" i="1" s="1"/>
  <c r="F90" i="9" s="1"/>
  <c r="K11" i="15"/>
  <c r="L11" i="15" s="1"/>
  <c r="H15" i="1" s="1"/>
  <c r="F95" i="9" s="1"/>
  <c r="H95" i="9" s="1"/>
  <c r="J95" i="9" s="1"/>
  <c r="J7" i="15"/>
  <c r="K23" i="15"/>
  <c r="L23" i="15" s="1"/>
  <c r="H27" i="1" s="1"/>
  <c r="F107" i="8" s="1"/>
  <c r="AM107" i="8" s="1"/>
  <c r="U107" i="23" s="1"/>
  <c r="K32" i="15"/>
  <c r="L32" i="15" s="1"/>
  <c r="H36" i="1" s="1"/>
  <c r="F116" i="23" s="1"/>
  <c r="J12" i="15"/>
  <c r="AQ63" i="8"/>
  <c r="AT63" i="8" s="1"/>
  <c r="AR63" i="8" s="1"/>
  <c r="J22" i="15"/>
  <c r="J36" i="15"/>
  <c r="J63" i="8"/>
  <c r="K63" i="8"/>
  <c r="BI69" i="8"/>
  <c r="BJ69" i="8"/>
  <c r="BH69" i="8" s="1"/>
  <c r="I77" i="9"/>
  <c r="K77" i="9"/>
  <c r="L64" i="9"/>
  <c r="K64" i="9"/>
  <c r="I78" i="9"/>
  <c r="K78" i="9"/>
  <c r="J66" i="9"/>
  <c r="K66" i="9"/>
  <c r="U9" i="17"/>
  <c r="BL15" i="8"/>
  <c r="BJ15" i="8"/>
  <c r="J9" i="15"/>
  <c r="K13" i="15"/>
  <c r="L13" i="15" s="1"/>
  <c r="H17" i="1" s="1"/>
  <c r="F97" i="9" s="1"/>
  <c r="V97" i="9" s="1"/>
  <c r="AI97" i="23" s="1"/>
  <c r="J18" i="15"/>
  <c r="BH23" i="8"/>
  <c r="BJ23" i="8"/>
  <c r="I71" i="9"/>
  <c r="K71" i="9"/>
  <c r="BI58" i="8"/>
  <c r="BJ58" i="8"/>
  <c r="BL66" i="8"/>
  <c r="BJ66" i="8"/>
  <c r="BL57" i="8"/>
  <c r="BJ57" i="8"/>
  <c r="I24" i="9"/>
  <c r="K24" i="9"/>
  <c r="BI31" i="8"/>
  <c r="BJ31" i="8"/>
  <c r="I32" i="8"/>
  <c r="AQ61" i="8"/>
  <c r="AT61" i="8" s="1"/>
  <c r="AR61" i="8" s="1"/>
  <c r="J29" i="9"/>
  <c r="K29" i="9"/>
  <c r="I29" i="9" s="1"/>
  <c r="U33" i="4"/>
  <c r="J33" i="23" s="1"/>
  <c r="BL74" i="8"/>
  <c r="BJ74" i="8"/>
  <c r="M74" i="9"/>
  <c r="K74" i="9"/>
  <c r="R9" i="17"/>
  <c r="P9" i="17"/>
  <c r="AD9" i="17"/>
  <c r="H9" i="17"/>
  <c r="T9" i="17"/>
  <c r="N9" i="17"/>
  <c r="AF9" i="17"/>
  <c r="W9" i="17"/>
  <c r="U72" i="4"/>
  <c r="J72" i="23" s="1"/>
  <c r="L9" i="17"/>
  <c r="AJ9" i="17"/>
  <c r="I9" i="17"/>
  <c r="K68" i="4"/>
  <c r="H68" i="23" s="1"/>
  <c r="AB9" i="17"/>
  <c r="AI9" i="17"/>
  <c r="AM9" i="17"/>
  <c r="K70" i="4"/>
  <c r="H70" i="23" s="1"/>
  <c r="U60" i="4"/>
  <c r="J60" i="23" s="1"/>
  <c r="AQ62" i="8"/>
  <c r="AS62" i="8" s="1"/>
  <c r="BH61" i="8"/>
  <c r="AQ19" i="8"/>
  <c r="AT19" i="8" s="1"/>
  <c r="AQ21" i="8"/>
  <c r="AS21" i="8" s="1"/>
  <c r="AQ20" i="8"/>
  <c r="AT20" i="8" s="1"/>
  <c r="AQ22" i="8"/>
  <c r="AT22" i="8" s="1"/>
  <c r="AR22" i="8" s="1"/>
  <c r="AC62" i="8"/>
  <c r="K62" i="4"/>
  <c r="H62" i="23" s="1"/>
  <c r="X9" i="17"/>
  <c r="J9" i="17"/>
  <c r="Y9" i="17"/>
  <c r="AC9" i="17"/>
  <c r="BL77" i="8"/>
  <c r="AP118" i="8"/>
  <c r="CY118" i="8"/>
  <c r="AE118" i="23" s="1"/>
  <c r="AJ118" i="8"/>
  <c r="AL118" i="8" s="1"/>
  <c r="AM119" i="8"/>
  <c r="U119" i="23" s="1"/>
  <c r="CY119" i="8"/>
  <c r="CX119" i="8" s="1"/>
  <c r="CC118" i="8"/>
  <c r="AA118" i="23" s="1"/>
  <c r="F119" i="9"/>
  <c r="X119" i="9" s="1"/>
  <c r="Z119" i="9" s="1"/>
  <c r="AO119" i="8"/>
  <c r="AQ119" i="8" s="1"/>
  <c r="AU119" i="8" s="1"/>
  <c r="K50" i="4"/>
  <c r="H50" i="23" s="1"/>
  <c r="CV118" i="8"/>
  <c r="AD118" i="23" s="1"/>
  <c r="F115" i="8"/>
  <c r="AP115" i="8" s="1"/>
  <c r="CS118" i="8"/>
  <c r="AC118" i="23" s="1"/>
  <c r="BG117" i="8"/>
  <c r="BI117" i="8" s="1"/>
  <c r="AB119" i="8"/>
  <c r="AD119" i="8" s="1"/>
  <c r="CK119" i="8"/>
  <c r="AB119" i="23" s="1"/>
  <c r="AW117" i="8"/>
  <c r="V117" i="23" s="1"/>
  <c r="CV119" i="8"/>
  <c r="AD119" i="23" s="1"/>
  <c r="BG119" i="8"/>
  <c r="BH119" i="8" s="1"/>
  <c r="CY117" i="8"/>
  <c r="AE117" i="23" s="1"/>
  <c r="BO114" i="8"/>
  <c r="BQ114" i="8" s="1"/>
  <c r="BU117" i="8"/>
  <c r="Z117" i="23" s="1"/>
  <c r="CS117" i="8"/>
  <c r="AC117" i="23" s="1"/>
  <c r="BE117" i="8"/>
  <c r="X117" i="23" s="1"/>
  <c r="H117" i="8"/>
  <c r="M117" i="8" s="1"/>
  <c r="F117" i="23"/>
  <c r="CK117" i="8"/>
  <c r="AB117" i="23" s="1"/>
  <c r="BM117" i="8"/>
  <c r="Y117" i="23" s="1"/>
  <c r="AI79" i="4"/>
  <c r="M79" i="23"/>
  <c r="AO38" i="4"/>
  <c r="O38" i="23"/>
  <c r="AI38" i="4"/>
  <c r="M38" i="23"/>
  <c r="CU38" i="8"/>
  <c r="AD38" i="23"/>
  <c r="BB38" i="9"/>
  <c r="AO38" i="23"/>
  <c r="N119" i="8"/>
  <c r="Q119" i="23" s="1"/>
  <c r="BU119" i="8"/>
  <c r="Z119" i="23" s="1"/>
  <c r="AW119" i="8"/>
  <c r="V119" i="23" s="1"/>
  <c r="BM119" i="8"/>
  <c r="Y119" i="23" s="1"/>
  <c r="CM119" i="8"/>
  <c r="CR119" i="8" s="1"/>
  <c r="AW118" i="8"/>
  <c r="V118" i="23" s="1"/>
  <c r="BW118" i="8"/>
  <c r="BZ118" i="8" s="1"/>
  <c r="CE118" i="8"/>
  <c r="CG118" i="8" s="1"/>
  <c r="BE119" i="8"/>
  <c r="X119" i="23" s="1"/>
  <c r="F119" i="4"/>
  <c r="P119" i="4" s="1"/>
  <c r="I119" i="23" s="1"/>
  <c r="CX38" i="8"/>
  <c r="AE38" i="23"/>
  <c r="CX79" i="8"/>
  <c r="AE79" i="23"/>
  <c r="CU79" i="8"/>
  <c r="AD79" i="23"/>
  <c r="AV38" i="9"/>
  <c r="AM38" i="23"/>
  <c r="AV79" i="9"/>
  <c r="AM79" i="23"/>
  <c r="AL79" i="4"/>
  <c r="N79" i="23"/>
  <c r="AO79" i="4"/>
  <c r="O79" i="23"/>
  <c r="DA79" i="8"/>
  <c r="AF79" i="23"/>
  <c r="AY79" i="9"/>
  <c r="AN79" i="23"/>
  <c r="Z119" i="8"/>
  <c r="S119" i="23" s="1"/>
  <c r="AP119" i="8"/>
  <c r="BO119" i="8"/>
  <c r="BS119" i="8" s="1"/>
  <c r="DB119" i="8"/>
  <c r="DA119" i="8" s="1"/>
  <c r="H119" i="8"/>
  <c r="K119" i="8" s="1"/>
  <c r="CS119" i="8"/>
  <c r="AC119" i="23" s="1"/>
  <c r="AL38" i="4"/>
  <c r="N38" i="23"/>
  <c r="DA38" i="8"/>
  <c r="AF38" i="23"/>
  <c r="AY38" i="9"/>
  <c r="AN38" i="23"/>
  <c r="BB79" i="9"/>
  <c r="AO79" i="23"/>
  <c r="AY119" i="8"/>
  <c r="BB119" i="8" s="1"/>
  <c r="V119" i="8"/>
  <c r="R119" i="23" s="1"/>
  <c r="AH119" i="8"/>
  <c r="T119" i="23" s="1"/>
  <c r="W119" i="23" s="1"/>
  <c r="BW119" i="8"/>
  <c r="BY119" i="8" s="1"/>
  <c r="CC119" i="8"/>
  <c r="AA119" i="23" s="1"/>
  <c r="CE119" i="8"/>
  <c r="CH119" i="8" s="1"/>
  <c r="AO118" i="8"/>
  <c r="AQ118" i="8" s="1"/>
  <c r="AS118" i="8" s="1"/>
  <c r="X119" i="8"/>
  <c r="Y119" i="8" s="1"/>
  <c r="AJ119" i="8"/>
  <c r="AL119" i="8" s="1"/>
  <c r="F119" i="23"/>
  <c r="AI37" i="4"/>
  <c r="M37" i="23"/>
  <c r="CX78" i="8"/>
  <c r="AE78" i="23"/>
  <c r="BB78" i="9"/>
  <c r="AO78" i="23"/>
  <c r="AV37" i="9"/>
  <c r="AM37" i="23"/>
  <c r="AO37" i="4"/>
  <c r="O37" i="23"/>
  <c r="AI78" i="4"/>
  <c r="M78" i="23"/>
  <c r="AO78" i="4"/>
  <c r="O78" i="23"/>
  <c r="CX37" i="8"/>
  <c r="AE37" i="23"/>
  <c r="DA37" i="8"/>
  <c r="AF37" i="23"/>
  <c r="CU78" i="8"/>
  <c r="AD78" i="23"/>
  <c r="AV78" i="9"/>
  <c r="AM78" i="23"/>
  <c r="AL37" i="4"/>
  <c r="N37" i="23"/>
  <c r="AL78" i="4"/>
  <c r="N78" i="23"/>
  <c r="AY37" i="9"/>
  <c r="AN37" i="23"/>
  <c r="AY78" i="9"/>
  <c r="AN78" i="23"/>
  <c r="AB118" i="8"/>
  <c r="AD118" i="8" s="1"/>
  <c r="X118" i="8"/>
  <c r="Y118" i="8" s="1"/>
  <c r="AH118" i="8"/>
  <c r="T118" i="23" s="1"/>
  <c r="W118" i="23" s="1"/>
  <c r="DB118" i="8"/>
  <c r="AF118" i="23" s="1"/>
  <c r="CM118" i="8"/>
  <c r="CQ118" i="8" s="1"/>
  <c r="AY118" i="8"/>
  <c r="AZ118" i="8" s="1"/>
  <c r="F118" i="4"/>
  <c r="AP118" i="4" s="1"/>
  <c r="O118" i="23" s="1"/>
  <c r="CU37" i="8"/>
  <c r="AD37" i="23"/>
  <c r="DA78" i="8"/>
  <c r="AF78" i="23"/>
  <c r="BB37" i="9"/>
  <c r="AO37" i="23"/>
  <c r="BM118" i="8"/>
  <c r="Y118" i="23" s="1"/>
  <c r="N117" i="8"/>
  <c r="Q117" i="23" s="1"/>
  <c r="AB117" i="8"/>
  <c r="AF117" i="8" s="1"/>
  <c r="Z118" i="8"/>
  <c r="S118" i="23" s="1"/>
  <c r="BO118" i="8"/>
  <c r="BS118" i="8" s="1"/>
  <c r="AM118" i="8"/>
  <c r="U118" i="23" s="1"/>
  <c r="BU118" i="8"/>
  <c r="Z118" i="23" s="1"/>
  <c r="F118" i="23"/>
  <c r="AO36" i="4"/>
  <c r="O36" i="23"/>
  <c r="AL77" i="4"/>
  <c r="N77" i="23"/>
  <c r="DA36" i="8"/>
  <c r="AF36" i="23"/>
  <c r="CX77" i="8"/>
  <c r="AE77" i="23"/>
  <c r="AV36" i="9"/>
  <c r="AM36" i="23"/>
  <c r="BB77" i="9"/>
  <c r="AO77" i="23"/>
  <c r="CU36" i="8"/>
  <c r="AD36" i="23"/>
  <c r="AY36" i="9"/>
  <c r="AN36" i="23"/>
  <c r="AO77" i="4"/>
  <c r="O77" i="23"/>
  <c r="CX36" i="8"/>
  <c r="AE36" i="23"/>
  <c r="DA77" i="8"/>
  <c r="AF77" i="23"/>
  <c r="AV77" i="9"/>
  <c r="AM77" i="23"/>
  <c r="F115" i="4"/>
  <c r="AG115" i="4" s="1"/>
  <c r="L115" i="23" s="1"/>
  <c r="AI36" i="4"/>
  <c r="M36" i="23"/>
  <c r="AL36" i="4"/>
  <c r="N36" i="23"/>
  <c r="AI77" i="4"/>
  <c r="M77" i="23"/>
  <c r="CU77" i="8"/>
  <c r="AD77" i="23"/>
  <c r="BB36" i="9"/>
  <c r="AO36" i="23"/>
  <c r="AY77" i="9"/>
  <c r="AN77" i="23"/>
  <c r="V117" i="8"/>
  <c r="R117" i="23" s="1"/>
  <c r="AY117" i="8"/>
  <c r="BD117" i="8" s="1"/>
  <c r="CE117" i="8"/>
  <c r="CH117" i="8" s="1"/>
  <c r="P118" i="8"/>
  <c r="Q118" i="8" s="1"/>
  <c r="N118" i="8"/>
  <c r="Q118" i="23" s="1"/>
  <c r="BG118" i="8"/>
  <c r="BH118" i="8" s="1"/>
  <c r="V118" i="8"/>
  <c r="R118" i="23" s="1"/>
  <c r="BE118" i="8"/>
  <c r="X118" i="23" s="1"/>
  <c r="CK118" i="8"/>
  <c r="AB118" i="23" s="1"/>
  <c r="F118" i="9"/>
  <c r="AL118" i="9" s="1"/>
  <c r="AK118" i="23" s="1"/>
  <c r="BW117" i="8"/>
  <c r="BZ117" i="8" s="1"/>
  <c r="AI35" i="4"/>
  <c r="M35" i="23"/>
  <c r="AO76" i="4"/>
  <c r="O76" i="23"/>
  <c r="K76" i="4"/>
  <c r="H76" i="23" s="1"/>
  <c r="DA35" i="8"/>
  <c r="AF35" i="23"/>
  <c r="CU76" i="8"/>
  <c r="AD76" i="23"/>
  <c r="AY35" i="9"/>
  <c r="AN35" i="23"/>
  <c r="BB35" i="9"/>
  <c r="AO35" i="23"/>
  <c r="AO35" i="4"/>
  <c r="O35" i="23"/>
  <c r="AL76" i="4"/>
  <c r="N76" i="23"/>
  <c r="DA76" i="8"/>
  <c r="AF76" i="23"/>
  <c r="BA114" i="8"/>
  <c r="BB76" i="9"/>
  <c r="AO76" i="23"/>
  <c r="H114" i="8"/>
  <c r="J114" i="8" s="1"/>
  <c r="BW114" i="8"/>
  <c r="BY114" i="8" s="1"/>
  <c r="AZ114" i="8"/>
  <c r="AI76" i="4"/>
  <c r="M76" i="23"/>
  <c r="CU35" i="8"/>
  <c r="AD35" i="23"/>
  <c r="AV76" i="9"/>
  <c r="AM76" i="23"/>
  <c r="AV35" i="9"/>
  <c r="AM35" i="23"/>
  <c r="Z117" i="8"/>
  <c r="S117" i="23" s="1"/>
  <c r="CM117" i="8"/>
  <c r="CP117" i="8" s="1"/>
  <c r="P117" i="8"/>
  <c r="Q117" i="8" s="1"/>
  <c r="BO117" i="8"/>
  <c r="BR117" i="8" s="1"/>
  <c r="CV117" i="8"/>
  <c r="AB114" i="8"/>
  <c r="AG114" i="8" s="1"/>
  <c r="CK114" i="8"/>
  <c r="AB114" i="23" s="1"/>
  <c r="CM114" i="8"/>
  <c r="CP114" i="8" s="1"/>
  <c r="AM117" i="8"/>
  <c r="U117" i="23" s="1"/>
  <c r="F114" i="23"/>
  <c r="AH117" i="8"/>
  <c r="T117" i="23" s="1"/>
  <c r="W117" i="23" s="1"/>
  <c r="F117" i="9"/>
  <c r="AD117" i="9" s="1"/>
  <c r="AJ117" i="23" s="1"/>
  <c r="AL35" i="4"/>
  <c r="N35" i="23"/>
  <c r="CX35" i="8"/>
  <c r="AE35" i="23"/>
  <c r="CX76" i="8"/>
  <c r="AE76" i="23"/>
  <c r="AY76" i="9"/>
  <c r="AN76" i="23"/>
  <c r="AP109" i="8"/>
  <c r="AP117" i="8"/>
  <c r="AJ117" i="8"/>
  <c r="AK117" i="8" s="1"/>
  <c r="X117" i="8"/>
  <c r="Y117" i="8" s="1"/>
  <c r="CC117" i="8"/>
  <c r="AA117" i="23" s="1"/>
  <c r="DB117" i="8"/>
  <c r="DA117" i="8" s="1"/>
  <c r="V114" i="8"/>
  <c r="R114" i="23" s="1"/>
  <c r="AP114" i="8"/>
  <c r="F117" i="4"/>
  <c r="P117" i="4" s="1"/>
  <c r="I117" i="23" s="1"/>
  <c r="AL34" i="4"/>
  <c r="N34" i="23"/>
  <c r="CU75" i="8"/>
  <c r="AD75" i="23"/>
  <c r="AI34" i="4"/>
  <c r="M34" i="23"/>
  <c r="AI75" i="4"/>
  <c r="M75" i="23"/>
  <c r="CU34" i="8"/>
  <c r="AD34" i="23"/>
  <c r="DA75" i="8"/>
  <c r="AF75" i="23"/>
  <c r="AY34" i="9"/>
  <c r="AN34" i="23"/>
  <c r="BB75" i="9"/>
  <c r="AO75" i="23"/>
  <c r="CX34" i="8"/>
  <c r="AE34" i="23"/>
  <c r="CX75" i="8"/>
  <c r="AE75" i="23"/>
  <c r="BB34" i="9"/>
  <c r="AO34" i="23"/>
  <c r="AN112" i="9"/>
  <c r="AQ112" i="9" s="1"/>
  <c r="AO34" i="4"/>
  <c r="O34" i="23"/>
  <c r="AO75" i="4"/>
  <c r="O75" i="23"/>
  <c r="DA34" i="8"/>
  <c r="AF34" i="23"/>
  <c r="AV34" i="9"/>
  <c r="AM34" i="23"/>
  <c r="AV75" i="9"/>
  <c r="AM75" i="23"/>
  <c r="AB106" i="4"/>
  <c r="K106" i="23" s="1"/>
  <c r="AL75" i="4"/>
  <c r="N75" i="23"/>
  <c r="AY75" i="9"/>
  <c r="AN75" i="23"/>
  <c r="AW114" i="8"/>
  <c r="V114" i="23" s="1"/>
  <c r="AO74" i="4"/>
  <c r="O74" i="23"/>
  <c r="DA74" i="8"/>
  <c r="AF74" i="23"/>
  <c r="AV74" i="9"/>
  <c r="AM74" i="23"/>
  <c r="AL33" i="4"/>
  <c r="N33" i="23"/>
  <c r="CX33" i="8"/>
  <c r="AE33" i="23"/>
  <c r="CU74" i="8"/>
  <c r="AD74" i="23"/>
  <c r="BB74" i="9"/>
  <c r="AO74" i="23"/>
  <c r="AY33" i="9"/>
  <c r="AN33" i="23"/>
  <c r="AO33" i="4"/>
  <c r="O33" i="23"/>
  <c r="AI74" i="4"/>
  <c r="M74" i="23"/>
  <c r="AL74" i="4"/>
  <c r="N74" i="23"/>
  <c r="K74" i="4"/>
  <c r="H74" i="23" s="1"/>
  <c r="CU33" i="8"/>
  <c r="AD33" i="23"/>
  <c r="CX74" i="8"/>
  <c r="AE74" i="23"/>
  <c r="BB33" i="9"/>
  <c r="AO33" i="23"/>
  <c r="AY74" i="9"/>
  <c r="AN74" i="23"/>
  <c r="AV33" i="9"/>
  <c r="AM33" i="23"/>
  <c r="AG106" i="4"/>
  <c r="L106" i="23" s="1"/>
  <c r="F106" i="23"/>
  <c r="AI33" i="4"/>
  <c r="M33" i="23"/>
  <c r="DA33" i="8"/>
  <c r="AF33" i="23"/>
  <c r="AO114" i="8"/>
  <c r="AQ114" i="8" s="1"/>
  <c r="AU114" i="8" s="1"/>
  <c r="X114" i="8"/>
  <c r="Y114" i="8" s="1"/>
  <c r="DB114" i="8"/>
  <c r="AF114" i="23" s="1"/>
  <c r="N114" i="8"/>
  <c r="Q114" i="23" s="1"/>
  <c r="AO107" i="8"/>
  <c r="AQ107" i="8" s="1"/>
  <c r="AT107" i="8" s="1"/>
  <c r="F115" i="9"/>
  <c r="AT115" i="9" s="1"/>
  <c r="AL115" i="23" s="1"/>
  <c r="AO73" i="4"/>
  <c r="O73" i="23"/>
  <c r="DA32" i="8"/>
  <c r="AF32" i="23"/>
  <c r="CU73" i="8"/>
  <c r="AD73" i="23"/>
  <c r="BB73" i="9"/>
  <c r="AO73" i="23"/>
  <c r="AV73" i="9"/>
  <c r="AM73" i="23"/>
  <c r="AI32" i="4"/>
  <c r="M32" i="23"/>
  <c r="AO32" i="4"/>
  <c r="O32" i="23"/>
  <c r="AI73" i="4"/>
  <c r="M73" i="23"/>
  <c r="CX32" i="8"/>
  <c r="AE32" i="23"/>
  <c r="CX73" i="8"/>
  <c r="AE73" i="23"/>
  <c r="BD114" i="8"/>
  <c r="AZ112" i="9"/>
  <c r="AN112" i="23" s="1"/>
  <c r="AJ114" i="8"/>
  <c r="AK114" i="8" s="1"/>
  <c r="BM114" i="8"/>
  <c r="Y114" i="23" s="1"/>
  <c r="BE114" i="8"/>
  <c r="X114" i="23" s="1"/>
  <c r="AM114" i="8"/>
  <c r="U114" i="23" s="1"/>
  <c r="CE114" i="8"/>
  <c r="F114" i="9"/>
  <c r="BC114" i="9" s="1"/>
  <c r="AO114" i="23" s="1"/>
  <c r="F109" i="4"/>
  <c r="H109" i="4" s="1"/>
  <c r="K109" i="4" s="1"/>
  <c r="H109" i="23" s="1"/>
  <c r="DA73" i="8"/>
  <c r="AF73" i="23"/>
  <c r="AL32" i="4"/>
  <c r="N32" i="23"/>
  <c r="AL73" i="4"/>
  <c r="N73" i="23"/>
  <c r="CU32" i="8"/>
  <c r="AD32" i="23"/>
  <c r="BB114" i="8"/>
  <c r="AV32" i="9"/>
  <c r="AM32" i="23"/>
  <c r="BB32" i="9"/>
  <c r="AO32" i="23"/>
  <c r="AY32" i="9"/>
  <c r="AN32" i="23"/>
  <c r="AY73" i="9"/>
  <c r="AN73" i="23"/>
  <c r="BO109" i="8"/>
  <c r="BQ109" i="8" s="1"/>
  <c r="P114" i="8"/>
  <c r="U114" i="8" s="1"/>
  <c r="CS114" i="8"/>
  <c r="AC114" i="23" s="1"/>
  <c r="Z114" i="8"/>
  <c r="S114" i="23" s="1"/>
  <c r="AH114" i="8"/>
  <c r="T114" i="23" s="1"/>
  <c r="W114" i="23" s="1"/>
  <c r="CC114" i="8"/>
  <c r="AA114" i="23" s="1"/>
  <c r="BU114" i="8"/>
  <c r="Z114" i="23" s="1"/>
  <c r="CY114" i="8"/>
  <c r="AE114" i="23" s="1"/>
  <c r="BG114" i="8"/>
  <c r="CV114" i="8"/>
  <c r="AD114" i="23" s="1"/>
  <c r="F114" i="4"/>
  <c r="P114" i="4" s="1"/>
  <c r="I114" i="23" s="1"/>
  <c r="F107" i="4"/>
  <c r="AB107" i="4" s="1"/>
  <c r="K107" i="23" s="1"/>
  <c r="F111" i="4"/>
  <c r="M111" i="4" s="1"/>
  <c r="N111" i="4" s="1"/>
  <c r="F111" i="9"/>
  <c r="P111" i="9" s="1"/>
  <c r="AB107" i="8"/>
  <c r="AD107" i="8" s="1"/>
  <c r="CY109" i="8"/>
  <c r="CX109" i="8" s="1"/>
  <c r="AI30" i="4"/>
  <c r="M30" i="23"/>
  <c r="AO30" i="4"/>
  <c r="O30" i="23"/>
  <c r="AO71" i="4"/>
  <c r="O71" i="23"/>
  <c r="CU30" i="8"/>
  <c r="AD30" i="23"/>
  <c r="BB30" i="9"/>
  <c r="AO30" i="23"/>
  <c r="K71" i="4"/>
  <c r="H71" i="23" s="1"/>
  <c r="AL71" i="4"/>
  <c r="N71" i="23"/>
  <c r="CX30" i="8"/>
  <c r="AE30" i="23"/>
  <c r="DA71" i="8"/>
  <c r="AF71" i="23"/>
  <c r="AV71" i="9"/>
  <c r="AM71" i="23"/>
  <c r="AL30" i="4"/>
  <c r="N30" i="23"/>
  <c r="DA30" i="8"/>
  <c r="AF30" i="23"/>
  <c r="AY71" i="9"/>
  <c r="AN71" i="23"/>
  <c r="AV30" i="9"/>
  <c r="AM30" i="23"/>
  <c r="CX71" i="8"/>
  <c r="AE71" i="23"/>
  <c r="AI71" i="4"/>
  <c r="M71" i="23"/>
  <c r="CU71" i="8"/>
  <c r="AD71" i="23"/>
  <c r="AY30" i="9"/>
  <c r="AN30" i="23"/>
  <c r="BB71" i="9"/>
  <c r="AO71" i="23"/>
  <c r="AL29" i="4"/>
  <c r="N29" i="23"/>
  <c r="AL70" i="4"/>
  <c r="N70" i="23"/>
  <c r="CX70" i="8"/>
  <c r="AE70" i="23"/>
  <c r="AV70" i="9"/>
  <c r="AM70" i="23"/>
  <c r="CX29" i="8"/>
  <c r="AE29" i="23"/>
  <c r="DA70" i="8"/>
  <c r="AF70" i="23"/>
  <c r="CU29" i="8"/>
  <c r="AD29" i="23"/>
  <c r="AY29" i="9"/>
  <c r="AN29" i="23"/>
  <c r="BB29" i="9"/>
  <c r="AO29" i="23"/>
  <c r="AY70" i="9"/>
  <c r="AN70" i="23"/>
  <c r="AV29" i="9"/>
  <c r="AM29" i="23"/>
  <c r="AO29" i="4"/>
  <c r="O29" i="23"/>
  <c r="AI29" i="4"/>
  <c r="M29" i="23"/>
  <c r="AI70" i="4"/>
  <c r="M70" i="23"/>
  <c r="AO70" i="4"/>
  <c r="O70" i="23"/>
  <c r="DA29" i="8"/>
  <c r="AF29" i="23"/>
  <c r="CU70" i="8"/>
  <c r="AD70" i="23"/>
  <c r="BB70" i="9"/>
  <c r="AO70" i="23"/>
  <c r="M106" i="4"/>
  <c r="N106" i="4" s="1"/>
  <c r="AD106" i="4"/>
  <c r="AE106" i="4" s="1"/>
  <c r="AF106" i="4" s="1"/>
  <c r="F111" i="8"/>
  <c r="DA28" i="8"/>
  <c r="AF28" i="23"/>
  <c r="CX28" i="8"/>
  <c r="AE28" i="23"/>
  <c r="BB28" i="9"/>
  <c r="AO28" i="23"/>
  <c r="AL28" i="4"/>
  <c r="N28" i="23"/>
  <c r="AL69" i="4"/>
  <c r="N69" i="23"/>
  <c r="AV28" i="9"/>
  <c r="AM28" i="23"/>
  <c r="AV69" i="9"/>
  <c r="AM69" i="23"/>
  <c r="AJ107" i="8"/>
  <c r="AK107" i="8" s="1"/>
  <c r="CM109" i="8"/>
  <c r="CN109" i="8" s="1"/>
  <c r="BW109" i="8"/>
  <c r="BZ109" i="8" s="1"/>
  <c r="AH107" i="8"/>
  <c r="T107" i="23" s="1"/>
  <c r="W107" i="23" s="1"/>
  <c r="N107" i="8"/>
  <c r="Q107" i="23" s="1"/>
  <c r="AO28" i="4"/>
  <c r="O28" i="23"/>
  <c r="AI28" i="4"/>
  <c r="M28" i="23"/>
  <c r="AI69" i="4"/>
  <c r="M69" i="23"/>
  <c r="CU28" i="8"/>
  <c r="AD28" i="23"/>
  <c r="CU69" i="8"/>
  <c r="AD69" i="23"/>
  <c r="CX69" i="8"/>
  <c r="AE69" i="23"/>
  <c r="AY69" i="9"/>
  <c r="AN69" i="23"/>
  <c r="BB69" i="9"/>
  <c r="AO69" i="23"/>
  <c r="BM107" i="8"/>
  <c r="Y107" i="23" s="1"/>
  <c r="AB109" i="8"/>
  <c r="AD109" i="8" s="1"/>
  <c r="X109" i="8"/>
  <c r="Y109" i="8" s="1"/>
  <c r="Z109" i="8" s="1"/>
  <c r="S109" i="23" s="1"/>
  <c r="CV109" i="8"/>
  <c r="AD109" i="23" s="1"/>
  <c r="AJ104" i="8"/>
  <c r="AL104" i="8" s="1"/>
  <c r="AM104" i="8" s="1"/>
  <c r="U104" i="23" s="1"/>
  <c r="H109" i="8"/>
  <c r="L109" i="8" s="1"/>
  <c r="AO69" i="4"/>
  <c r="O69" i="23"/>
  <c r="DA69" i="8"/>
  <c r="AF69" i="23"/>
  <c r="AY28" i="9"/>
  <c r="AN28" i="23"/>
  <c r="CE107" i="8"/>
  <c r="CI107" i="8" s="1"/>
  <c r="AY109" i="8"/>
  <c r="BD109" i="8" s="1"/>
  <c r="BE109" i="8" s="1"/>
  <c r="X109" i="23" s="1"/>
  <c r="CE109" i="8"/>
  <c r="CH109" i="8" s="1"/>
  <c r="AO109" i="8"/>
  <c r="AQ109" i="8" s="1"/>
  <c r="AU109" i="8" s="1"/>
  <c r="P109" i="8"/>
  <c r="S109" i="8" s="1"/>
  <c r="P106" i="4"/>
  <c r="I106" i="23" s="1"/>
  <c r="F109" i="23"/>
  <c r="F107" i="23"/>
  <c r="AI27" i="4"/>
  <c r="M27" i="23"/>
  <c r="AO68" i="4"/>
  <c r="O68" i="23"/>
  <c r="CX27" i="8"/>
  <c r="AE27" i="23"/>
  <c r="CU68" i="8"/>
  <c r="AD68" i="23"/>
  <c r="AV68" i="9"/>
  <c r="AM68" i="23"/>
  <c r="AY27" i="9"/>
  <c r="AN27" i="23"/>
  <c r="AO27" i="4"/>
  <c r="O27" i="23"/>
  <c r="AL68" i="4"/>
  <c r="N68" i="23"/>
  <c r="DA68" i="8"/>
  <c r="AF68" i="23"/>
  <c r="N99" i="8"/>
  <c r="Q99" i="23" s="1"/>
  <c r="DB99" i="8"/>
  <c r="AF99" i="23" s="1"/>
  <c r="AL27" i="4"/>
  <c r="N27" i="23"/>
  <c r="AI68" i="4"/>
  <c r="M68" i="23"/>
  <c r="DA27" i="8"/>
  <c r="AF27" i="23"/>
  <c r="BO107" i="8"/>
  <c r="BR107" i="8" s="1"/>
  <c r="V107" i="8"/>
  <c r="R107" i="23" s="1"/>
  <c r="Z107" i="8"/>
  <c r="S107" i="23" s="1"/>
  <c r="DB107" i="8"/>
  <c r="DA107" i="8" s="1"/>
  <c r="CU27" i="8"/>
  <c r="AD27" i="23"/>
  <c r="CX68" i="8"/>
  <c r="AE68" i="23"/>
  <c r="AV27" i="9"/>
  <c r="AM27" i="23"/>
  <c r="AY68" i="9"/>
  <c r="AN68" i="23"/>
  <c r="BB27" i="9"/>
  <c r="AO27" i="23"/>
  <c r="BB68" i="9"/>
  <c r="AO68" i="23"/>
  <c r="AP107" i="8"/>
  <c r="AW107" i="8"/>
  <c r="V107" i="23" s="1"/>
  <c r="CC107" i="8"/>
  <c r="AA107" i="23" s="1"/>
  <c r="DB109" i="8"/>
  <c r="AF109" i="23" s="1"/>
  <c r="X99" i="8"/>
  <c r="Y99" i="8" s="1"/>
  <c r="BG109" i="8"/>
  <c r="BJ109" i="8" s="1"/>
  <c r="F109" i="9"/>
  <c r="H109" i="9" s="1"/>
  <c r="AI26" i="4"/>
  <c r="M26" i="23"/>
  <c r="AI67" i="4"/>
  <c r="M67" i="23"/>
  <c r="CU67" i="8"/>
  <c r="AD67" i="23"/>
  <c r="CX67" i="8"/>
  <c r="AE67" i="23"/>
  <c r="BB26" i="9"/>
  <c r="AO26" i="23"/>
  <c r="AV67" i="9"/>
  <c r="AM67" i="23"/>
  <c r="AB104" i="8"/>
  <c r="AE104" i="8" s="1"/>
  <c r="AL26" i="4"/>
  <c r="N26" i="23"/>
  <c r="AO67" i="4"/>
  <c r="O67" i="23"/>
  <c r="AL67" i="4"/>
  <c r="N67" i="23"/>
  <c r="DA26" i="8"/>
  <c r="AF26" i="23"/>
  <c r="CX26" i="8"/>
  <c r="AE26" i="23"/>
  <c r="AV26" i="9"/>
  <c r="AM26" i="23"/>
  <c r="AY67" i="9"/>
  <c r="AN67" i="23"/>
  <c r="AM106" i="4"/>
  <c r="AL106" i="4" s="1"/>
  <c r="AP106" i="4"/>
  <c r="O106" i="23" s="1"/>
  <c r="X106" i="4"/>
  <c r="AO104" i="8"/>
  <c r="AQ104" i="8" s="1"/>
  <c r="CM104" i="8"/>
  <c r="F106" i="9"/>
  <c r="AF106" i="9" s="1"/>
  <c r="AH106" i="9" s="1"/>
  <c r="R106" i="4"/>
  <c r="U106" i="4" s="1"/>
  <c r="J106" i="23" s="1"/>
  <c r="F108" i="4"/>
  <c r="AO26" i="4"/>
  <c r="O26" i="23"/>
  <c r="U26" i="4"/>
  <c r="J26" i="23" s="1"/>
  <c r="CU26" i="8"/>
  <c r="AD26" i="23"/>
  <c r="DA67" i="8"/>
  <c r="AF67" i="23"/>
  <c r="AY26" i="9"/>
  <c r="AN26" i="23"/>
  <c r="BB67" i="9"/>
  <c r="AO67" i="23"/>
  <c r="W106" i="4"/>
  <c r="Y106" i="4" s="1"/>
  <c r="H106" i="4"/>
  <c r="I106" i="4" s="1"/>
  <c r="F106" i="8"/>
  <c r="DB106" i="8" s="1"/>
  <c r="AF106" i="23" s="1"/>
  <c r="F99" i="23"/>
  <c r="AI25" i="4"/>
  <c r="M25" i="23"/>
  <c r="CU66" i="8"/>
  <c r="AD66" i="23"/>
  <c r="BB25" i="9"/>
  <c r="AO25" i="23"/>
  <c r="BB66" i="9"/>
  <c r="AO66" i="23"/>
  <c r="AL25" i="4"/>
  <c r="N25" i="23"/>
  <c r="CX66" i="8"/>
  <c r="AE66" i="23"/>
  <c r="Z99" i="8"/>
  <c r="S99" i="23" s="1"/>
  <c r="M102" i="4"/>
  <c r="N102" i="4" s="1"/>
  <c r="BW99" i="8"/>
  <c r="BX99" i="8" s="1"/>
  <c r="AO25" i="4"/>
  <c r="O25" i="23"/>
  <c r="CU25" i="8"/>
  <c r="AD25" i="23"/>
  <c r="DA66" i="8"/>
  <c r="AF66" i="23"/>
  <c r="U99" i="8"/>
  <c r="CS99" i="8"/>
  <c r="AC99" i="23" s="1"/>
  <c r="BW107" i="8"/>
  <c r="BY107" i="8" s="1"/>
  <c r="BG107" i="8"/>
  <c r="BE107" i="8"/>
  <c r="X107" i="23" s="1"/>
  <c r="CS107" i="8"/>
  <c r="AC107" i="23" s="1"/>
  <c r="CK107" i="8"/>
  <c r="AB107" i="23" s="1"/>
  <c r="BU107" i="8"/>
  <c r="Z107" i="23" s="1"/>
  <c r="H107" i="8"/>
  <c r="P107" i="8"/>
  <c r="Q107" i="8" s="1"/>
  <c r="F107" i="9"/>
  <c r="H107" i="9" s="1"/>
  <c r="AO66" i="4"/>
  <c r="O66" i="23"/>
  <c r="AV66" i="9"/>
  <c r="AM66" i="23"/>
  <c r="K66" i="4"/>
  <c r="H66" i="23" s="1"/>
  <c r="CX25" i="8"/>
  <c r="AE25" i="23"/>
  <c r="AV25" i="9"/>
  <c r="AM25" i="23"/>
  <c r="AL66" i="4"/>
  <c r="N66" i="23"/>
  <c r="AI66" i="4"/>
  <c r="M66" i="23"/>
  <c r="DA25" i="8"/>
  <c r="AF25" i="23"/>
  <c r="S99" i="8"/>
  <c r="AY66" i="9"/>
  <c r="AN66" i="23"/>
  <c r="AY25" i="9"/>
  <c r="AN25" i="23"/>
  <c r="AW99" i="8"/>
  <c r="V99" i="23" s="1"/>
  <c r="X107" i="8"/>
  <c r="Y107" i="8" s="1"/>
  <c r="CM107" i="8"/>
  <c r="CP107" i="8" s="1"/>
  <c r="AY107" i="8"/>
  <c r="BA107" i="8" s="1"/>
  <c r="CY107" i="8"/>
  <c r="CX107" i="8" s="1"/>
  <c r="CV107" i="8"/>
  <c r="AD107" i="23" s="1"/>
  <c r="AO99" i="8"/>
  <c r="AQ99" i="8" s="1"/>
  <c r="AU99" i="8" s="1"/>
  <c r="F105" i="23"/>
  <c r="AL24" i="4"/>
  <c r="N24" i="23"/>
  <c r="CU65" i="8"/>
  <c r="AD65" i="23"/>
  <c r="BB24" i="9"/>
  <c r="AO24" i="23"/>
  <c r="AY65" i="9"/>
  <c r="AN65" i="23"/>
  <c r="AO24" i="4"/>
  <c r="O24" i="23"/>
  <c r="AI65" i="4"/>
  <c r="M65" i="23"/>
  <c r="BB65" i="9"/>
  <c r="AO65" i="23"/>
  <c r="CU24" i="8"/>
  <c r="AD24" i="23"/>
  <c r="DA65" i="8"/>
  <c r="AF65" i="23"/>
  <c r="L24" i="9"/>
  <c r="BC100" i="9"/>
  <c r="BB100" i="9" s="1"/>
  <c r="CY99" i="8"/>
  <c r="CX99" i="8" s="1"/>
  <c r="CV99" i="8"/>
  <c r="CU99" i="8" s="1"/>
  <c r="AO65" i="4"/>
  <c r="O65" i="23"/>
  <c r="AY24" i="9"/>
  <c r="AN24" i="23"/>
  <c r="AI24" i="4"/>
  <c r="M24" i="23"/>
  <c r="DA24" i="8"/>
  <c r="AF24" i="23"/>
  <c r="CX65" i="8"/>
  <c r="AE65" i="23"/>
  <c r="AV65" i="9"/>
  <c r="AM65" i="23"/>
  <c r="U24" i="4"/>
  <c r="J24" i="23" s="1"/>
  <c r="AL65" i="4"/>
  <c r="N65" i="23"/>
  <c r="CX24" i="8"/>
  <c r="AE24" i="23"/>
  <c r="AV24" i="9"/>
  <c r="AM24" i="23"/>
  <c r="AJ99" i="8"/>
  <c r="AL99" i="8" s="1"/>
  <c r="W102" i="4"/>
  <c r="AM99" i="8"/>
  <c r="U99" i="23" s="1"/>
  <c r="AL23" i="4"/>
  <c r="N23" i="23"/>
  <c r="CU23" i="8"/>
  <c r="AD23" i="23"/>
  <c r="BB23" i="9"/>
  <c r="AO23" i="23"/>
  <c r="AO64" i="4"/>
  <c r="O64" i="23"/>
  <c r="DA64" i="8"/>
  <c r="AF64" i="23"/>
  <c r="AV64" i="9"/>
  <c r="AM64" i="23"/>
  <c r="CV104" i="8"/>
  <c r="CU104" i="8" s="1"/>
  <c r="AL64" i="4"/>
  <c r="N64" i="23"/>
  <c r="AI64" i="4"/>
  <c r="M64" i="23"/>
  <c r="CU64" i="8"/>
  <c r="AD64" i="23"/>
  <c r="AY64" i="9"/>
  <c r="AN64" i="23"/>
  <c r="AW103" i="9"/>
  <c r="AV103" i="9" s="1"/>
  <c r="BW104" i="8"/>
  <c r="BZ104" i="8" s="1"/>
  <c r="BG104" i="8"/>
  <c r="BJ104" i="8" s="1"/>
  <c r="BO104" i="8"/>
  <c r="BR104" i="8" s="1"/>
  <c r="AY104" i="8"/>
  <c r="BA104" i="8" s="1"/>
  <c r="CE104" i="8"/>
  <c r="CH104" i="8" s="1"/>
  <c r="F105" i="9"/>
  <c r="AN105" i="9" s="1"/>
  <c r="AR105" i="9" s="1"/>
  <c r="F105" i="8"/>
  <c r="BU105" i="8" s="1"/>
  <c r="Z105" i="23" s="1"/>
  <c r="F104" i="4"/>
  <c r="F104" i="9"/>
  <c r="F103" i="8"/>
  <c r="DB103" i="8" s="1"/>
  <c r="AF103" i="23" s="1"/>
  <c r="AI23" i="4"/>
  <c r="M23" i="23"/>
  <c r="CX23" i="8"/>
  <c r="AE23" i="23"/>
  <c r="DA23" i="8"/>
  <c r="AF23" i="23"/>
  <c r="CX64" i="8"/>
  <c r="AE64" i="23"/>
  <c r="AV23" i="9"/>
  <c r="AM23" i="23"/>
  <c r="AY23" i="9"/>
  <c r="AN23" i="23"/>
  <c r="BB64" i="9"/>
  <c r="AO64" i="23"/>
  <c r="BC103" i="9"/>
  <c r="AO103" i="23" s="1"/>
  <c r="X104" i="8"/>
  <c r="Y104" i="8" s="1"/>
  <c r="Z104" i="8" s="1"/>
  <c r="S104" i="23" s="1"/>
  <c r="AH99" i="8"/>
  <c r="T99" i="23" s="1"/>
  <c r="W99" i="23" s="1"/>
  <c r="CM99" i="8"/>
  <c r="CO99" i="8" s="1"/>
  <c r="AM102" i="4"/>
  <c r="N102" i="23" s="1"/>
  <c r="AP102" i="4"/>
  <c r="AO102" i="4" s="1"/>
  <c r="DB104" i="8"/>
  <c r="DA104" i="8" s="1"/>
  <c r="X103" i="9"/>
  <c r="AB99" i="8"/>
  <c r="AD99" i="8" s="1"/>
  <c r="AG102" i="4"/>
  <c r="L102" i="23" s="1"/>
  <c r="H99" i="8"/>
  <c r="I99" i="8" s="1"/>
  <c r="F104" i="23"/>
  <c r="F103" i="23"/>
  <c r="F99" i="4"/>
  <c r="AD99" i="4" s="1"/>
  <c r="AE99" i="4" s="1"/>
  <c r="AF99" i="4" s="1"/>
  <c r="K64" i="4"/>
  <c r="H64" i="23" s="1"/>
  <c r="AO23" i="4"/>
  <c r="O23" i="23"/>
  <c r="AL22" i="4"/>
  <c r="N22" i="23"/>
  <c r="AY63" i="9"/>
  <c r="AN63" i="23"/>
  <c r="AO22" i="4"/>
  <c r="O22" i="23"/>
  <c r="AL63" i="4"/>
  <c r="N63" i="23"/>
  <c r="AO63" i="4"/>
  <c r="O63" i="23"/>
  <c r="AI63" i="4"/>
  <c r="M63" i="23"/>
  <c r="CX22" i="8"/>
  <c r="AE22" i="23"/>
  <c r="CX63" i="8"/>
  <c r="AE63" i="23"/>
  <c r="CU63" i="8"/>
  <c r="AD63" i="23"/>
  <c r="AY22" i="9"/>
  <c r="AN22" i="23"/>
  <c r="AV63" i="9"/>
  <c r="AM63" i="23"/>
  <c r="BB63" i="9"/>
  <c r="AO63" i="23"/>
  <c r="AV22" i="9"/>
  <c r="AM22" i="23"/>
  <c r="BG98" i="8"/>
  <c r="BJ98" i="8" s="1"/>
  <c r="CU22" i="8"/>
  <c r="AD22" i="23"/>
  <c r="AF103" i="9"/>
  <c r="AH103" i="9" s="1"/>
  <c r="CC98" i="8"/>
  <c r="AA98" i="23" s="1"/>
  <c r="AI22" i="4"/>
  <c r="M22" i="23"/>
  <c r="K63" i="4"/>
  <c r="H63" i="23" s="1"/>
  <c r="DA22" i="8"/>
  <c r="AF22" i="23"/>
  <c r="DA63" i="8"/>
  <c r="AF63" i="23"/>
  <c r="BB22" i="9"/>
  <c r="AO22" i="23"/>
  <c r="X100" i="9"/>
  <c r="AC100" i="9" s="1"/>
  <c r="BO99" i="8"/>
  <c r="BR99" i="8" s="1"/>
  <c r="AP99" i="8"/>
  <c r="BU99" i="8"/>
  <c r="Z99" i="23" s="1"/>
  <c r="CC99" i="8"/>
  <c r="AA99" i="23" s="1"/>
  <c r="T99" i="8"/>
  <c r="H102" i="4"/>
  <c r="I102" i="4" s="1"/>
  <c r="P104" i="8"/>
  <c r="U104" i="8" s="1"/>
  <c r="V104" i="8" s="1"/>
  <c r="R104" i="23" s="1"/>
  <c r="H104" i="8"/>
  <c r="K104" i="8" s="1"/>
  <c r="CY104" i="8"/>
  <c r="AE104" i="23" s="1"/>
  <c r="P103" i="9"/>
  <c r="F99" i="9"/>
  <c r="AZ99" i="9" s="1"/>
  <c r="AN99" i="23" s="1"/>
  <c r="F103" i="4"/>
  <c r="AO21" i="4"/>
  <c r="O21" i="23"/>
  <c r="AO62" i="4"/>
  <c r="O62" i="23"/>
  <c r="CX21" i="8"/>
  <c r="AE21" i="23"/>
  <c r="CU21" i="8"/>
  <c r="AD21" i="23"/>
  <c r="CU62" i="8"/>
  <c r="AD62" i="23"/>
  <c r="BB62" i="9"/>
  <c r="AO62" i="23"/>
  <c r="F100" i="4"/>
  <c r="AG100" i="4" s="1"/>
  <c r="L100" i="23" s="1"/>
  <c r="AI62" i="4"/>
  <c r="M62" i="23"/>
  <c r="AY21" i="9"/>
  <c r="AN21" i="23"/>
  <c r="AV21" i="9"/>
  <c r="AM21" i="23"/>
  <c r="AL21" i="4"/>
  <c r="N21" i="23"/>
  <c r="AI21" i="4"/>
  <c r="M21" i="23"/>
  <c r="AL62" i="4"/>
  <c r="N62" i="23"/>
  <c r="DA21" i="8"/>
  <c r="AF21" i="23"/>
  <c r="DA62" i="8"/>
  <c r="AF62" i="23"/>
  <c r="CX62" i="8"/>
  <c r="AE62" i="23"/>
  <c r="BB21" i="9"/>
  <c r="AO21" i="23"/>
  <c r="AY62" i="9"/>
  <c r="AN62" i="23"/>
  <c r="AV62" i="9"/>
  <c r="AM62" i="23"/>
  <c r="AN103" i="9"/>
  <c r="AQ103" i="9" s="1"/>
  <c r="AZ103" i="9"/>
  <c r="AN103" i="23" s="1"/>
  <c r="AZ100" i="9"/>
  <c r="AN100" i="23" s="1"/>
  <c r="AL20" i="4"/>
  <c r="N20" i="23"/>
  <c r="CU61" i="8"/>
  <c r="AD61" i="23"/>
  <c r="AI20" i="4"/>
  <c r="M20" i="23"/>
  <c r="U20" i="4"/>
  <c r="J20" i="23" s="1"/>
  <c r="AI61" i="4"/>
  <c r="M61" i="23"/>
  <c r="CX61" i="8"/>
  <c r="AE61" i="23"/>
  <c r="AY20" i="9"/>
  <c r="AN20" i="23"/>
  <c r="AV20" i="9"/>
  <c r="AM20" i="23"/>
  <c r="AY61" i="9"/>
  <c r="AN61" i="23"/>
  <c r="AW98" i="8"/>
  <c r="V98" i="23" s="1"/>
  <c r="F101" i="4"/>
  <c r="R101" i="4" s="1"/>
  <c r="U101" i="4" s="1"/>
  <c r="J101" i="23" s="1"/>
  <c r="AO20" i="4"/>
  <c r="O20" i="23"/>
  <c r="DA20" i="8"/>
  <c r="AF20" i="23"/>
  <c r="CX20" i="8"/>
  <c r="AE20" i="23"/>
  <c r="AV61" i="9"/>
  <c r="AM61" i="23"/>
  <c r="BB61" i="9"/>
  <c r="AO61" i="23"/>
  <c r="N100" i="9"/>
  <c r="AH100" i="23" s="1"/>
  <c r="CE98" i="8"/>
  <c r="CJ98" i="8" s="1"/>
  <c r="F102" i="8"/>
  <c r="AY102" i="8" s="1"/>
  <c r="BA102" i="8" s="1"/>
  <c r="AL61" i="4"/>
  <c r="N61" i="23"/>
  <c r="AO61" i="4"/>
  <c r="O61" i="23"/>
  <c r="CU20" i="8"/>
  <c r="AD20" i="23"/>
  <c r="DA61" i="8"/>
  <c r="AF61" i="23"/>
  <c r="R99" i="8"/>
  <c r="BB20" i="9"/>
  <c r="AO20" i="23"/>
  <c r="AW100" i="9"/>
  <c r="AV100" i="9" s="1"/>
  <c r="CE99" i="8"/>
  <c r="CH99" i="8" s="1"/>
  <c r="BM99" i="8"/>
  <c r="Y99" i="23" s="1"/>
  <c r="BE99" i="8"/>
  <c r="X99" i="23" s="1"/>
  <c r="BG99" i="8"/>
  <c r="CK99" i="8"/>
  <c r="AB99" i="23" s="1"/>
  <c r="AJ102" i="4"/>
  <c r="M102" i="23" s="1"/>
  <c r="X102" i="4"/>
  <c r="F102" i="9"/>
  <c r="AN102" i="9" s="1"/>
  <c r="V99" i="8"/>
  <c r="R99" i="23" s="1"/>
  <c r="AY99" i="8"/>
  <c r="BB99" i="8" s="1"/>
  <c r="F102" i="23"/>
  <c r="R102" i="4"/>
  <c r="U102" i="4" s="1"/>
  <c r="J102" i="23" s="1"/>
  <c r="F101" i="8"/>
  <c r="AO101" i="8" s="1"/>
  <c r="AI19" i="4"/>
  <c r="M19" i="23"/>
  <c r="AI60" i="4"/>
  <c r="M60" i="23"/>
  <c r="AL19" i="4"/>
  <c r="N19" i="23"/>
  <c r="CX19" i="8"/>
  <c r="AE19" i="23"/>
  <c r="BB19" i="9"/>
  <c r="AO19" i="23"/>
  <c r="AO19" i="4"/>
  <c r="O19" i="23"/>
  <c r="DA19" i="8"/>
  <c r="AF19" i="23"/>
  <c r="CX60" i="8"/>
  <c r="AE60" i="23"/>
  <c r="CU60" i="8"/>
  <c r="AD60" i="23"/>
  <c r="AV60" i="9"/>
  <c r="AM60" i="23"/>
  <c r="AV19" i="9"/>
  <c r="AM19" i="23"/>
  <c r="K60" i="4"/>
  <c r="H60" i="23" s="1"/>
  <c r="AO60" i="4"/>
  <c r="O60" i="23"/>
  <c r="DA60" i="8"/>
  <c r="AF60" i="23"/>
  <c r="AY60" i="9"/>
  <c r="AN60" i="23"/>
  <c r="AY19" i="9"/>
  <c r="AN19" i="23"/>
  <c r="AY98" i="8"/>
  <c r="BB98" i="8" s="1"/>
  <c r="DB98" i="8"/>
  <c r="DA98" i="8" s="1"/>
  <c r="AL60" i="4"/>
  <c r="N60" i="23"/>
  <c r="CU19" i="8"/>
  <c r="AD19" i="23"/>
  <c r="BB60" i="9"/>
  <c r="AO60" i="23"/>
  <c r="V100" i="9"/>
  <c r="AI100" i="23" s="1"/>
  <c r="AD100" i="9"/>
  <c r="AJ100" i="23" s="1"/>
  <c r="H98" i="8"/>
  <c r="K98" i="8" s="1"/>
  <c r="AJ98" i="8"/>
  <c r="AL98" i="8" s="1"/>
  <c r="F101" i="9"/>
  <c r="AO18" i="4"/>
  <c r="O18" i="23"/>
  <c r="AI59" i="4"/>
  <c r="M59" i="23"/>
  <c r="DA18" i="8"/>
  <c r="AF18" i="23"/>
  <c r="DA59" i="8"/>
  <c r="AF59" i="23"/>
  <c r="AY59" i="9"/>
  <c r="AN59" i="23"/>
  <c r="AI18" i="4"/>
  <c r="M18" i="23"/>
  <c r="CU18" i="8"/>
  <c r="AD18" i="23"/>
  <c r="CU59" i="8"/>
  <c r="AD59" i="23"/>
  <c r="BB18" i="9"/>
  <c r="AO18" i="23"/>
  <c r="AL18" i="4"/>
  <c r="N18" i="23"/>
  <c r="AO59" i="4"/>
  <c r="O59" i="23"/>
  <c r="AL59" i="4"/>
  <c r="N59" i="23"/>
  <c r="CX18" i="8"/>
  <c r="AE18" i="23"/>
  <c r="AY18" i="9"/>
  <c r="AN18" i="23"/>
  <c r="AV18" i="9"/>
  <c r="AM18" i="23"/>
  <c r="BB59" i="9"/>
  <c r="AO59" i="23"/>
  <c r="H100" i="9"/>
  <c r="K100" i="9" s="1"/>
  <c r="AF100" i="9"/>
  <c r="AK100" i="9" s="1"/>
  <c r="AT100" i="9"/>
  <c r="AL100" i="23" s="1"/>
  <c r="AO98" i="8"/>
  <c r="AQ98" i="8" s="1"/>
  <c r="AV98" i="8" s="1"/>
  <c r="BW98" i="8"/>
  <c r="CB98" i="8" s="1"/>
  <c r="BU98" i="8"/>
  <c r="Z98" i="23" s="1"/>
  <c r="F98" i="23"/>
  <c r="F100" i="23"/>
  <c r="CX59" i="8"/>
  <c r="AE59" i="23"/>
  <c r="AV59" i="9"/>
  <c r="AM59" i="23"/>
  <c r="P100" i="9"/>
  <c r="S100" i="9" s="1"/>
  <c r="AL100" i="9"/>
  <c r="AK100" i="23" s="1"/>
  <c r="N98" i="8"/>
  <c r="Q98" i="23" s="1"/>
  <c r="AB98" i="8"/>
  <c r="AE98" i="8" s="1"/>
  <c r="AH98" i="8"/>
  <c r="T98" i="23" s="1"/>
  <c r="W98" i="23" s="1"/>
  <c r="CV98" i="8"/>
  <c r="AD98" i="23" s="1"/>
  <c r="F98" i="9"/>
  <c r="P98" i="9" s="1"/>
  <c r="T98" i="9" s="1"/>
  <c r="F100" i="8"/>
  <c r="BM100" i="8" s="1"/>
  <c r="Y100" i="23" s="1"/>
  <c r="F98" i="4"/>
  <c r="AJ98" i="4" s="1"/>
  <c r="AI98" i="4" s="1"/>
  <c r="AO58" i="4"/>
  <c r="O58" i="23"/>
  <c r="CU17" i="8"/>
  <c r="AD17" i="23"/>
  <c r="AL58" i="4"/>
  <c r="N58" i="23"/>
  <c r="BB17" i="9"/>
  <c r="AO17" i="23"/>
  <c r="AV17" i="9"/>
  <c r="AM17" i="23"/>
  <c r="AY17" i="9"/>
  <c r="AN17" i="23"/>
  <c r="AO17" i="4"/>
  <c r="O17" i="23"/>
  <c r="CX17" i="8"/>
  <c r="AE17" i="23"/>
  <c r="DA17" i="8"/>
  <c r="AF17" i="23"/>
  <c r="DA58" i="8"/>
  <c r="AF58" i="23"/>
  <c r="AY58" i="9"/>
  <c r="AN58" i="23"/>
  <c r="CS98" i="8"/>
  <c r="AC98" i="23" s="1"/>
  <c r="P98" i="8"/>
  <c r="S98" i="8" s="1"/>
  <c r="BE98" i="8"/>
  <c r="X98" i="23" s="1"/>
  <c r="AM98" i="8"/>
  <c r="U98" i="23" s="1"/>
  <c r="V98" i="8"/>
  <c r="R98" i="23" s="1"/>
  <c r="BM98" i="8"/>
  <c r="Y98" i="23" s="1"/>
  <c r="CM98" i="8"/>
  <c r="CP98" i="8" s="1"/>
  <c r="CX58" i="8"/>
  <c r="AE58" i="23"/>
  <c r="AV58" i="9"/>
  <c r="AM58" i="23"/>
  <c r="AI17" i="4"/>
  <c r="M17" i="23"/>
  <c r="AL17" i="4"/>
  <c r="N17" i="23"/>
  <c r="AI58" i="4"/>
  <c r="M58" i="23"/>
  <c r="CU58" i="8"/>
  <c r="AD58" i="23"/>
  <c r="BB58" i="9"/>
  <c r="AO58" i="23"/>
  <c r="AL16" i="4"/>
  <c r="N16" i="23"/>
  <c r="AO16" i="4"/>
  <c r="O16" i="23"/>
  <c r="AI57" i="4"/>
  <c r="M57" i="23"/>
  <c r="AO57" i="4"/>
  <c r="O57" i="23"/>
  <c r="DA57" i="8"/>
  <c r="AF57" i="23"/>
  <c r="BB57" i="9"/>
  <c r="AO57" i="23"/>
  <c r="AV57" i="9"/>
  <c r="AM57" i="23"/>
  <c r="DA16" i="8"/>
  <c r="AF16" i="23"/>
  <c r="AV16" i="9"/>
  <c r="AM16" i="23"/>
  <c r="BB16" i="9"/>
  <c r="AO16" i="23"/>
  <c r="AY16" i="9"/>
  <c r="AN16" i="23"/>
  <c r="CU16" i="8"/>
  <c r="AD16" i="23"/>
  <c r="CX16" i="8"/>
  <c r="AE16" i="23"/>
  <c r="CU57" i="8"/>
  <c r="AD57" i="23"/>
  <c r="AY57" i="9"/>
  <c r="AN57" i="23"/>
  <c r="P97" i="9"/>
  <c r="R97" i="9" s="1"/>
  <c r="AI16" i="4"/>
  <c r="M16" i="23"/>
  <c r="K57" i="4"/>
  <c r="H57" i="23" s="1"/>
  <c r="AL57" i="4"/>
  <c r="N57" i="23"/>
  <c r="AG57" i="8"/>
  <c r="CX57" i="8"/>
  <c r="AE57" i="23"/>
  <c r="X98" i="8"/>
  <c r="Y98" i="8" s="1"/>
  <c r="AP98" i="8"/>
  <c r="Z98" i="8"/>
  <c r="S98" i="23" s="1"/>
  <c r="BO98" i="8"/>
  <c r="BR98" i="8" s="1"/>
  <c r="CK98" i="8"/>
  <c r="AB98" i="23" s="1"/>
  <c r="CU15" i="8"/>
  <c r="AD15" i="23"/>
  <c r="AY56" i="9"/>
  <c r="AN56" i="23"/>
  <c r="AO15" i="4"/>
  <c r="O15" i="23"/>
  <c r="AI15" i="4"/>
  <c r="M15" i="23"/>
  <c r="K56" i="4"/>
  <c r="H56" i="23" s="1"/>
  <c r="CX56" i="8"/>
  <c r="AE56" i="23"/>
  <c r="DA56" i="8"/>
  <c r="AF56" i="23"/>
  <c r="AV15" i="9"/>
  <c r="AM15" i="23"/>
  <c r="AY15" i="9"/>
  <c r="AN15" i="23"/>
  <c r="AL56" i="4"/>
  <c r="N56" i="23"/>
  <c r="DA15" i="8"/>
  <c r="AF15" i="23"/>
  <c r="BB56" i="9"/>
  <c r="AO56" i="23"/>
  <c r="S56" i="9"/>
  <c r="AL15" i="4"/>
  <c r="N15" i="23"/>
  <c r="AO56" i="4"/>
  <c r="O56" i="23"/>
  <c r="AI56" i="4"/>
  <c r="M56" i="23"/>
  <c r="CX15" i="8"/>
  <c r="AE15" i="23"/>
  <c r="CU56" i="8"/>
  <c r="AD56" i="23"/>
  <c r="AV56" i="9"/>
  <c r="AM56" i="23"/>
  <c r="BB15" i="9"/>
  <c r="AO15" i="23"/>
  <c r="BC97" i="9"/>
  <c r="BB97" i="9" s="1"/>
  <c r="F113" i="23"/>
  <c r="AR72" i="8"/>
  <c r="BB72" i="9"/>
  <c r="AO72" i="23"/>
  <c r="AL31" i="4"/>
  <c r="N31" i="23"/>
  <c r="AO31" i="4"/>
  <c r="O31" i="23"/>
  <c r="AI72" i="4"/>
  <c r="M72" i="23"/>
  <c r="CX31" i="8"/>
  <c r="AE31" i="23"/>
  <c r="CU31" i="8"/>
  <c r="AD31" i="23"/>
  <c r="AV31" i="9"/>
  <c r="AM31" i="23"/>
  <c r="AV72" i="9"/>
  <c r="AM72" i="23"/>
  <c r="BB31" i="9"/>
  <c r="AO31" i="23"/>
  <c r="F113" i="8"/>
  <c r="X113" i="8" s="1"/>
  <c r="Y113" i="8" s="1"/>
  <c r="F113" i="9"/>
  <c r="AW113" i="9" s="1"/>
  <c r="AV113" i="9" s="1"/>
  <c r="DA31" i="8"/>
  <c r="AF31" i="23"/>
  <c r="DA72" i="8"/>
  <c r="AF72" i="23"/>
  <c r="CX72" i="8"/>
  <c r="AE72" i="23"/>
  <c r="AY72" i="9"/>
  <c r="AN72" i="23"/>
  <c r="AI31" i="4"/>
  <c r="M31" i="23"/>
  <c r="AL72" i="4"/>
  <c r="N72" i="23"/>
  <c r="AO72" i="4"/>
  <c r="O72" i="23"/>
  <c r="K72" i="4"/>
  <c r="H72" i="23" s="1"/>
  <c r="CU72" i="8"/>
  <c r="AD72" i="23"/>
  <c r="AY31" i="9"/>
  <c r="AN31" i="23"/>
  <c r="AK9" i="5"/>
  <c r="AB9" i="5"/>
  <c r="AG9" i="17"/>
  <c r="AA96" i="9"/>
  <c r="Y96" i="9" s="1"/>
  <c r="AN96" i="9"/>
  <c r="AQ96" i="9" s="1"/>
  <c r="Z96" i="9"/>
  <c r="BC96" i="9"/>
  <c r="AO96" i="23" s="1"/>
  <c r="DB94" i="8"/>
  <c r="DA94" i="8" s="1"/>
  <c r="F96" i="4"/>
  <c r="AP96" i="4" s="1"/>
  <c r="AO96" i="4" s="1"/>
  <c r="H96" i="9"/>
  <c r="K96" i="9" s="1"/>
  <c r="H113" i="4"/>
  <c r="I113" i="4" s="1"/>
  <c r="AL55" i="4"/>
  <c r="N55" i="23"/>
  <c r="AI14" i="4"/>
  <c r="M14" i="23"/>
  <c r="DA55" i="8"/>
  <c r="AF55" i="23"/>
  <c r="AL14" i="4"/>
  <c r="N14" i="23"/>
  <c r="AO55" i="4"/>
  <c r="O55" i="23"/>
  <c r="CU14" i="8"/>
  <c r="AD14" i="23"/>
  <c r="CX14" i="8"/>
  <c r="AE14" i="23"/>
  <c r="AY14" i="9"/>
  <c r="AN14" i="23"/>
  <c r="AV55" i="9"/>
  <c r="AM55" i="23"/>
  <c r="AV14" i="9"/>
  <c r="AM14" i="23"/>
  <c r="AW96" i="9"/>
  <c r="AV96" i="9" s="1"/>
  <c r="F96" i="8"/>
  <c r="H96" i="8" s="1"/>
  <c r="AO14" i="4"/>
  <c r="O14" i="23"/>
  <c r="AI55" i="4"/>
  <c r="M55" i="23"/>
  <c r="BB14" i="9"/>
  <c r="AO14" i="23"/>
  <c r="CX55" i="8"/>
  <c r="AE55" i="23"/>
  <c r="CU55" i="8"/>
  <c r="AD55" i="23"/>
  <c r="AY55" i="9"/>
  <c r="AN55" i="23"/>
  <c r="K55" i="4"/>
  <c r="H55" i="23" s="1"/>
  <c r="DA14" i="8"/>
  <c r="AF14" i="23"/>
  <c r="BB55" i="9"/>
  <c r="AO55" i="23"/>
  <c r="AF96" i="9"/>
  <c r="AI96" i="9" s="1"/>
  <c r="P96" i="9"/>
  <c r="AZ96" i="9"/>
  <c r="AN96" i="23" s="1"/>
  <c r="F96" i="23"/>
  <c r="F92" i="4"/>
  <c r="AB92" i="4" s="1"/>
  <c r="K92" i="23" s="1"/>
  <c r="AR117" i="8"/>
  <c r="P105" i="4"/>
  <c r="I105" i="23" s="1"/>
  <c r="F92" i="8"/>
  <c r="BU92" i="8" s="1"/>
  <c r="Z92" i="23" s="1"/>
  <c r="AL51" i="4"/>
  <c r="N51" i="23"/>
  <c r="CU10" i="8"/>
  <c r="AD10" i="23"/>
  <c r="AY51" i="9"/>
  <c r="AN51" i="23"/>
  <c r="AV10" i="9"/>
  <c r="AM10" i="23"/>
  <c r="AL10" i="4"/>
  <c r="N10" i="23"/>
  <c r="AO51" i="4"/>
  <c r="O51" i="23"/>
  <c r="DA51" i="8"/>
  <c r="AF51" i="23"/>
  <c r="BB51" i="9"/>
  <c r="AO51" i="23"/>
  <c r="CK94" i="8"/>
  <c r="AB94" i="23" s="1"/>
  <c r="AI10" i="4"/>
  <c r="M10" i="23"/>
  <c r="AO10" i="4"/>
  <c r="O10" i="23"/>
  <c r="AI51" i="4"/>
  <c r="M51" i="23"/>
  <c r="CX10" i="8"/>
  <c r="AE10" i="23"/>
  <c r="CX51" i="8"/>
  <c r="AE51" i="23"/>
  <c r="BB10" i="9"/>
  <c r="AO10" i="23"/>
  <c r="AY10" i="9"/>
  <c r="AN10" i="23"/>
  <c r="AF95" i="9"/>
  <c r="AK95" i="9" s="1"/>
  <c r="AL95" i="9" s="1"/>
  <c r="AK95" i="23" s="1"/>
  <c r="AB94" i="8"/>
  <c r="AG94" i="8" s="1"/>
  <c r="V94" i="8"/>
  <c r="R94" i="23" s="1"/>
  <c r="CV94" i="8"/>
  <c r="AD94" i="23" s="1"/>
  <c r="F93" i="9"/>
  <c r="AN93" i="9" s="1"/>
  <c r="U10" i="4"/>
  <c r="J10" i="23" s="1"/>
  <c r="DA10" i="8"/>
  <c r="AF10" i="23"/>
  <c r="CU51" i="8"/>
  <c r="AD51" i="23"/>
  <c r="AV117" i="8"/>
  <c r="AV51" i="9"/>
  <c r="AM51" i="23"/>
  <c r="AM113" i="4"/>
  <c r="N113" i="23" s="1"/>
  <c r="AY94" i="8"/>
  <c r="BA94" i="8" s="1"/>
  <c r="F93" i="4"/>
  <c r="M93" i="4" s="1"/>
  <c r="N93" i="4" s="1"/>
  <c r="F92" i="9"/>
  <c r="AL92" i="9" s="1"/>
  <c r="AK92" i="23" s="1"/>
  <c r="F93" i="8"/>
  <c r="CC93" i="8" s="1"/>
  <c r="AA93" i="23" s="1"/>
  <c r="CU11" i="8"/>
  <c r="AD11" i="23"/>
  <c r="CX52" i="8"/>
  <c r="AE52" i="23"/>
  <c r="DA52" i="8"/>
  <c r="AF52" i="23"/>
  <c r="AY52" i="9"/>
  <c r="AN52" i="23"/>
  <c r="AI11" i="4"/>
  <c r="M11" i="23"/>
  <c r="AO52" i="4"/>
  <c r="O52" i="23"/>
  <c r="U52" i="4"/>
  <c r="J52" i="23" s="1"/>
  <c r="BB11" i="9"/>
  <c r="AO11" i="23"/>
  <c r="AV52" i="9"/>
  <c r="AM52" i="23"/>
  <c r="P94" i="8"/>
  <c r="Q94" i="8" s="1"/>
  <c r="CM94" i="8"/>
  <c r="CO94" i="8" s="1"/>
  <c r="BE94" i="8"/>
  <c r="X94" i="23" s="1"/>
  <c r="CY94" i="8"/>
  <c r="CX94" i="8" s="1"/>
  <c r="AP94" i="8"/>
  <c r="BG94" i="8"/>
  <c r="BK94" i="8" s="1"/>
  <c r="BW94" i="8"/>
  <c r="CB94" i="8" s="1"/>
  <c r="H94" i="8"/>
  <c r="CE94" i="8"/>
  <c r="CH94" i="8" s="1"/>
  <c r="AW94" i="8"/>
  <c r="V94" i="23" s="1"/>
  <c r="CS94" i="8"/>
  <c r="AC94" i="23" s="1"/>
  <c r="AH94" i="8"/>
  <c r="T94" i="23" s="1"/>
  <c r="W94" i="23" s="1"/>
  <c r="N94" i="8"/>
  <c r="Q94" i="23" s="1"/>
  <c r="Z94" i="8"/>
  <c r="S94" i="23" s="1"/>
  <c r="DA11" i="8"/>
  <c r="AF11" i="23"/>
  <c r="AO94" i="8"/>
  <c r="AQ94" i="8" s="1"/>
  <c r="AM94" i="8"/>
  <c r="U94" i="23" s="1"/>
  <c r="BU94" i="8"/>
  <c r="Z94" i="23" s="1"/>
  <c r="X94" i="8"/>
  <c r="Y94" i="8" s="1"/>
  <c r="AJ94" i="8"/>
  <c r="F94" i="23"/>
  <c r="F94" i="4"/>
  <c r="H94" i="4" s="1"/>
  <c r="BC95" i="9"/>
  <c r="BB95" i="9" s="1"/>
  <c r="X95" i="9"/>
  <c r="AI52" i="4"/>
  <c r="M52" i="23"/>
  <c r="CU52" i="8"/>
  <c r="AD52" i="23"/>
  <c r="AV11" i="9"/>
  <c r="AM11" i="23"/>
  <c r="BM94" i="8"/>
  <c r="Y94" i="23" s="1"/>
  <c r="BO94" i="8"/>
  <c r="BQ94" i="8" s="1"/>
  <c r="F94" i="9"/>
  <c r="AD94" i="9" s="1"/>
  <c r="AJ94" i="23" s="1"/>
  <c r="AL11" i="4"/>
  <c r="N11" i="23"/>
  <c r="AO11" i="4"/>
  <c r="O11" i="23"/>
  <c r="AL52" i="4"/>
  <c r="N52" i="23"/>
  <c r="CX11" i="8"/>
  <c r="AE11" i="23"/>
  <c r="AY11" i="9"/>
  <c r="AN11" i="23"/>
  <c r="BB52" i="9"/>
  <c r="AO52" i="23"/>
  <c r="AO12" i="4"/>
  <c r="O12" i="23"/>
  <c r="AL12" i="4"/>
  <c r="N12" i="23"/>
  <c r="AL53" i="4"/>
  <c r="N53" i="23"/>
  <c r="CU12" i="8"/>
  <c r="AD12" i="23"/>
  <c r="AV12" i="9"/>
  <c r="AM12" i="23"/>
  <c r="AI53" i="4"/>
  <c r="M53" i="23"/>
  <c r="CU53" i="8"/>
  <c r="AD53" i="23"/>
  <c r="DA53" i="8"/>
  <c r="AF53" i="23"/>
  <c r="AV53" i="9"/>
  <c r="AM53" i="23"/>
  <c r="AI12" i="4"/>
  <c r="M12" i="23"/>
  <c r="CX53" i="8"/>
  <c r="AE53" i="23"/>
  <c r="AY12" i="9"/>
  <c r="AN12" i="23"/>
  <c r="BB53" i="9"/>
  <c r="AO53" i="23"/>
  <c r="AO53" i="4"/>
  <c r="O53" i="23"/>
  <c r="DA12" i="8"/>
  <c r="AF12" i="23"/>
  <c r="CX12" i="8"/>
  <c r="AE12" i="23"/>
  <c r="AY53" i="9"/>
  <c r="AN53" i="23"/>
  <c r="BB12" i="9"/>
  <c r="AO12" i="23"/>
  <c r="AO54" i="4"/>
  <c r="O54" i="23"/>
  <c r="BB54" i="9"/>
  <c r="AO54" i="23"/>
  <c r="AV54" i="9"/>
  <c r="AM54" i="23"/>
  <c r="AC9" i="5"/>
  <c r="K9" i="5"/>
  <c r="H9" i="5"/>
  <c r="R9" i="5"/>
  <c r="AA9" i="5"/>
  <c r="X9" i="5"/>
  <c r="O9" i="5"/>
  <c r="L9" i="5"/>
  <c r="AI13" i="4"/>
  <c r="M13" i="23"/>
  <c r="CX13" i="8"/>
  <c r="AE13" i="23"/>
  <c r="DA13" i="8"/>
  <c r="AF13" i="23"/>
  <c r="R105" i="4"/>
  <c r="H105" i="4"/>
  <c r="X105" i="4"/>
  <c r="AP105" i="4"/>
  <c r="AO105" i="4" s="1"/>
  <c r="AM105" i="4"/>
  <c r="AL105" i="4" s="1"/>
  <c r="P90" i="9"/>
  <c r="R90" i="9" s="1"/>
  <c r="X90" i="9"/>
  <c r="AL13" i="4"/>
  <c r="N13" i="23"/>
  <c r="AL54" i="4"/>
  <c r="N54" i="23"/>
  <c r="CU54" i="8"/>
  <c r="AD54" i="23"/>
  <c r="AY13" i="9"/>
  <c r="AN13" i="23"/>
  <c r="BB13" i="9"/>
  <c r="AO13" i="23"/>
  <c r="AO13" i="4"/>
  <c r="O13" i="23"/>
  <c r="K54" i="4"/>
  <c r="H54" i="23" s="1"/>
  <c r="CX54" i="8"/>
  <c r="AE54" i="23"/>
  <c r="Z9" i="5"/>
  <c r="CU13" i="8"/>
  <c r="AD13" i="23"/>
  <c r="DA54" i="8"/>
  <c r="AF54" i="23"/>
  <c r="AV13" i="9"/>
  <c r="AM13" i="23"/>
  <c r="AN95" i="9"/>
  <c r="AE9" i="17"/>
  <c r="S9" i="17"/>
  <c r="AH9" i="17"/>
  <c r="M9" i="17"/>
  <c r="AK9" i="17"/>
  <c r="AI54" i="4"/>
  <c r="M54" i="23"/>
  <c r="AT117" i="8"/>
  <c r="AY54" i="9"/>
  <c r="AN54" i="23"/>
  <c r="AW95" i="9"/>
  <c r="AV95" i="9" s="1"/>
  <c r="AO9" i="4"/>
  <c r="O9" i="23"/>
  <c r="CX50" i="8"/>
  <c r="AE50" i="23"/>
  <c r="AL9" i="4"/>
  <c r="N9" i="23"/>
  <c r="AL50" i="4"/>
  <c r="N50" i="23"/>
  <c r="AI50" i="4"/>
  <c r="M50" i="23"/>
  <c r="AI9" i="4"/>
  <c r="M9" i="23"/>
  <c r="AO50" i="4"/>
  <c r="O50" i="23"/>
  <c r="Q9" i="5"/>
  <c r="U9" i="5"/>
  <c r="V9" i="5"/>
  <c r="I9" i="5"/>
  <c r="M9" i="5"/>
  <c r="AG9" i="5"/>
  <c r="AD9" i="5"/>
  <c r="N9" i="5"/>
  <c r="W9" i="5"/>
  <c r="AM9" i="5"/>
  <c r="T9" i="5"/>
  <c r="AJ9" i="5"/>
  <c r="AH9" i="5"/>
  <c r="Y9" i="5"/>
  <c r="S9" i="5"/>
  <c r="AI9" i="5"/>
  <c r="P9" i="5"/>
  <c r="AF9" i="5"/>
  <c r="J9" i="5"/>
  <c r="CX9" i="8"/>
  <c r="AE9" i="23"/>
  <c r="CU50" i="8"/>
  <c r="AD50" i="23"/>
  <c r="AY50" i="9"/>
  <c r="AN50" i="23"/>
  <c r="CU9" i="8"/>
  <c r="AD9" i="23"/>
  <c r="DA9" i="8"/>
  <c r="AF9" i="23"/>
  <c r="DA50" i="8"/>
  <c r="AF50" i="23"/>
  <c r="BB9" i="9"/>
  <c r="AO9" i="23"/>
  <c r="BB50" i="9"/>
  <c r="AO50" i="23"/>
  <c r="AV9" i="9"/>
  <c r="AM9" i="23"/>
  <c r="AL9" i="5"/>
  <c r="V9" i="17"/>
  <c r="Z9" i="17"/>
  <c r="AA9" i="17"/>
  <c r="AL9" i="17"/>
  <c r="O9" i="17"/>
  <c r="K9" i="17"/>
  <c r="AV50" i="9"/>
  <c r="AM50" i="23"/>
  <c r="AY9" i="9"/>
  <c r="AN9" i="23"/>
  <c r="F91" i="8"/>
  <c r="F91" i="9"/>
  <c r="F91" i="4"/>
  <c r="F91" i="23"/>
  <c r="BB8" i="9"/>
  <c r="AO8" i="23"/>
  <c r="DA49" i="8"/>
  <c r="AF49" i="23"/>
  <c r="CX8" i="8"/>
  <c r="AE8" i="23"/>
  <c r="AL49" i="4"/>
  <c r="N49" i="23"/>
  <c r="AO49" i="4"/>
  <c r="O49" i="23"/>
  <c r="CU8" i="8"/>
  <c r="AD8" i="23"/>
  <c r="AZ90" i="9"/>
  <c r="AY90" i="9" s="1"/>
  <c r="U8" i="4"/>
  <c r="J8" i="23" s="1"/>
  <c r="AL8" i="4"/>
  <c r="N8" i="23"/>
  <c r="CU49" i="8"/>
  <c r="AD49" i="23"/>
  <c r="AV8" i="9"/>
  <c r="AM8" i="23"/>
  <c r="AY8" i="9"/>
  <c r="AN8" i="23"/>
  <c r="BB49" i="9"/>
  <c r="AO49" i="23"/>
  <c r="AV49" i="9"/>
  <c r="AM49" i="23"/>
  <c r="M113" i="4"/>
  <c r="N113" i="4" s="1"/>
  <c r="AN90" i="9"/>
  <c r="AF90" i="9"/>
  <c r="AI90" i="9" s="1"/>
  <c r="AO8" i="4"/>
  <c r="O8" i="23"/>
  <c r="AI8" i="4"/>
  <c r="M8" i="23"/>
  <c r="AI49" i="4"/>
  <c r="M49" i="23"/>
  <c r="AY49" i="9"/>
  <c r="AN49" i="23"/>
  <c r="H90" i="9"/>
  <c r="J90" i="9" s="1"/>
  <c r="DA8" i="8"/>
  <c r="AF8" i="23"/>
  <c r="CX49" i="8"/>
  <c r="AE49" i="23"/>
  <c r="J103" i="9"/>
  <c r="F90" i="8"/>
  <c r="F90" i="23"/>
  <c r="F90" i="4"/>
  <c r="W105" i="4"/>
  <c r="AD105" i="4"/>
  <c r="AE105" i="4" s="1"/>
  <c r="AF105" i="4" s="1"/>
  <c r="AJ105" i="4"/>
  <c r="AI105" i="4" s="1"/>
  <c r="AG105" i="4"/>
  <c r="L105" i="23" s="1"/>
  <c r="AU117" i="8"/>
  <c r="M105" i="4"/>
  <c r="N105" i="4" s="1"/>
  <c r="AP113" i="4"/>
  <c r="AO113" i="4" s="1"/>
  <c r="AD113" i="4"/>
  <c r="AE113" i="4" s="1"/>
  <c r="AF113" i="4" s="1"/>
  <c r="AG113" i="4" s="1"/>
  <c r="L113" i="23" s="1"/>
  <c r="AJ113" i="4"/>
  <c r="M113" i="23" s="1"/>
  <c r="K95" i="9"/>
  <c r="I95" i="9" s="1"/>
  <c r="X113" i="4"/>
  <c r="R113" i="4"/>
  <c r="U113" i="4" s="1"/>
  <c r="J113" i="23" s="1"/>
  <c r="AW90" i="9"/>
  <c r="AV90" i="9" s="1"/>
  <c r="BC90" i="9"/>
  <c r="AK109" i="8"/>
  <c r="AL109" i="8"/>
  <c r="AM109" i="8" s="1"/>
  <c r="U109" i="23" s="1"/>
  <c r="I118" i="8"/>
  <c r="M118" i="8"/>
  <c r="L118" i="8"/>
  <c r="J118" i="8"/>
  <c r="Q119" i="8"/>
  <c r="T119" i="8"/>
  <c r="U119" i="8"/>
  <c r="S119" i="8"/>
  <c r="M106" i="23"/>
  <c r="AI106" i="4"/>
  <c r="AE98" i="23"/>
  <c r="CX98" i="8"/>
  <c r="AP100" i="9"/>
  <c r="AS100" i="9"/>
  <c r="AR100" i="9"/>
  <c r="AO100" i="9"/>
  <c r="AV112" i="9"/>
  <c r="Y113" i="4"/>
  <c r="AA113" i="4"/>
  <c r="AB113" i="4" s="1"/>
  <c r="K113" i="23" s="1"/>
  <c r="AI65" i="9"/>
  <c r="J24" i="9"/>
  <c r="T56" i="9"/>
  <c r="R56" i="9"/>
  <c r="J71" i="9"/>
  <c r="AH57" i="9"/>
  <c r="AK9" i="9"/>
  <c r="AL9" i="9" s="1"/>
  <c r="AK9" i="23" s="1"/>
  <c r="M24" i="9"/>
  <c r="AS66" i="9"/>
  <c r="U56" i="9"/>
  <c r="M33" i="9"/>
  <c r="J50" i="9"/>
  <c r="AI57" i="9"/>
  <c r="AC29" i="9"/>
  <c r="AD29" i="9" s="1"/>
  <c r="AJ29" i="23" s="1"/>
  <c r="U78" i="9"/>
  <c r="Y28" i="9"/>
  <c r="AC78" i="9"/>
  <c r="AP29" i="9"/>
  <c r="AH77" i="9"/>
  <c r="AP74" i="9"/>
  <c r="R78" i="9"/>
  <c r="AH53" i="9"/>
  <c r="AG51" i="9"/>
  <c r="AQ65" i="9"/>
  <c r="AA78" i="9"/>
  <c r="M17" i="9"/>
  <c r="AP9" i="9"/>
  <c r="Q52" i="9"/>
  <c r="AA33" i="9"/>
  <c r="AI25" i="9"/>
  <c r="T65" i="9"/>
  <c r="Z70" i="9"/>
  <c r="AS69" i="9"/>
  <c r="AT69" i="9" s="1"/>
  <c r="AL69" i="23" s="1"/>
  <c r="AK25" i="9"/>
  <c r="J70" i="9"/>
  <c r="J9" i="9"/>
  <c r="Z33" i="9"/>
  <c r="S29" i="9"/>
  <c r="Q29" i="9" s="1"/>
  <c r="Z28" i="9"/>
  <c r="T59" i="9"/>
  <c r="R62" i="9"/>
  <c r="AA54" i="9"/>
  <c r="R9" i="9"/>
  <c r="Z29" i="9"/>
  <c r="AP21" i="9"/>
  <c r="AC28" i="9"/>
  <c r="AD28" i="9" s="1"/>
  <c r="AJ28" i="23" s="1"/>
  <c r="AA28" i="9"/>
  <c r="S52" i="9"/>
  <c r="J58" i="9"/>
  <c r="AH61" i="9"/>
  <c r="K17" i="9"/>
  <c r="Z17" i="9"/>
  <c r="AH51" i="9"/>
  <c r="J18" i="9"/>
  <c r="AQ49" i="9"/>
  <c r="AA22" i="9"/>
  <c r="AI49" i="9"/>
  <c r="Z50" i="9"/>
  <c r="AA17" i="9"/>
  <c r="AQ29" i="9"/>
  <c r="I18" i="9"/>
  <c r="I64" i="9"/>
  <c r="U64" i="9"/>
  <c r="Z22" i="9"/>
  <c r="Q65" i="9"/>
  <c r="L66" i="9"/>
  <c r="M66" i="9"/>
  <c r="R70" i="9"/>
  <c r="AA50" i="9"/>
  <c r="Y50" i="9" s="1"/>
  <c r="AK65" i="9"/>
  <c r="AS53" i="9"/>
  <c r="AP53" i="9"/>
  <c r="K18" i="9"/>
  <c r="AH9" i="9"/>
  <c r="L18" i="9"/>
  <c r="Y22" i="9"/>
  <c r="AI51" i="9"/>
  <c r="L71" i="9"/>
  <c r="U52" i="9"/>
  <c r="AB78" i="9"/>
  <c r="I66" i="9"/>
  <c r="AS65" i="9"/>
  <c r="J21" i="9"/>
  <c r="U37" i="9"/>
  <c r="Q64" i="9"/>
  <c r="AP66" i="9"/>
  <c r="S64" i="9"/>
  <c r="AJ51" i="9"/>
  <c r="M71" i="9"/>
  <c r="T52" i="9"/>
  <c r="Y78" i="9"/>
  <c r="AA74" i="9"/>
  <c r="S72" i="9"/>
  <c r="Q72" i="9" s="1"/>
  <c r="S59" i="9"/>
  <c r="J74" i="9"/>
  <c r="Z74" i="9"/>
  <c r="AK49" i="9"/>
  <c r="AL49" i="9" s="1"/>
  <c r="AK49" i="23" s="1"/>
  <c r="AQ69" i="9"/>
  <c r="S33" i="9"/>
  <c r="I62" i="9"/>
  <c r="S66" i="9"/>
  <c r="J62" i="9"/>
  <c r="AC70" i="9"/>
  <c r="AD70" i="9" s="1"/>
  <c r="AJ70" i="23" s="1"/>
  <c r="AA62" i="9"/>
  <c r="Y62" i="9" s="1"/>
  <c r="R33" i="9"/>
  <c r="AA25" i="9"/>
  <c r="AQ9" i="9"/>
  <c r="AO9" i="9" s="1"/>
  <c r="J64" i="9"/>
  <c r="R68" i="9"/>
  <c r="L78" i="9"/>
  <c r="AS74" i="9"/>
  <c r="S65" i="9"/>
  <c r="AB74" i="9"/>
  <c r="M78" i="9"/>
  <c r="J78" i="9"/>
  <c r="U66" i="9"/>
  <c r="AC74" i="9"/>
  <c r="AQ74" i="9"/>
  <c r="R37" i="9"/>
  <c r="Z25" i="9"/>
  <c r="AS25" i="9"/>
  <c r="AP25" i="9"/>
  <c r="R64" i="9"/>
  <c r="S68" i="9"/>
  <c r="Q68" i="9" s="1"/>
  <c r="R72" i="9"/>
  <c r="AR74" i="9"/>
  <c r="R65" i="9"/>
  <c r="AH60" i="9"/>
  <c r="AI60" i="9"/>
  <c r="AG60" i="9"/>
  <c r="R55" i="9"/>
  <c r="S55" i="9"/>
  <c r="Q55" i="9" s="1"/>
  <c r="L77" i="9"/>
  <c r="S21" i="9"/>
  <c r="Q21" i="9" s="1"/>
  <c r="S25" i="9"/>
  <c r="R25" i="9"/>
  <c r="R59" i="9"/>
  <c r="Q59" i="9"/>
  <c r="K54" i="9"/>
  <c r="I54" i="9" s="1"/>
  <c r="AA66" i="9"/>
  <c r="AH29" i="9"/>
  <c r="AI29" i="9"/>
  <c r="AG29" i="9" s="1"/>
  <c r="AH13" i="9"/>
  <c r="AK13" i="9"/>
  <c r="AL13" i="9" s="1"/>
  <c r="AK13" i="23" s="1"/>
  <c r="R17" i="9"/>
  <c r="U17" i="9"/>
  <c r="AI21" i="9"/>
  <c r="AH21" i="9"/>
  <c r="S74" i="9"/>
  <c r="R74" i="9"/>
  <c r="U74" i="9"/>
  <c r="AQ77" i="9"/>
  <c r="AP77" i="9"/>
  <c r="AS77" i="9"/>
  <c r="Z21" i="9"/>
  <c r="S50" i="9"/>
  <c r="Q50" i="9" s="1"/>
  <c r="AQ73" i="9"/>
  <c r="AS73" i="9"/>
  <c r="J77" i="9"/>
  <c r="AJ60" i="9"/>
  <c r="K58" i="9"/>
  <c r="AC66" i="9"/>
  <c r="AK53" i="9"/>
  <c r="AI77" i="9"/>
  <c r="J33" i="9"/>
  <c r="R21" i="9"/>
  <c r="S13" i="9"/>
  <c r="Q13" i="9" s="1"/>
  <c r="AP37" i="9"/>
  <c r="AQ37" i="9"/>
  <c r="AA9" i="9"/>
  <c r="Y9" i="9" s="1"/>
  <c r="Z9" i="9"/>
  <c r="AA13" i="9"/>
  <c r="Y13" i="9" s="1"/>
  <c r="Z13" i="9"/>
  <c r="AQ17" i="9"/>
  <c r="AP17" i="9"/>
  <c r="J25" i="9"/>
  <c r="M25" i="9"/>
  <c r="AQ57" i="9"/>
  <c r="AP57" i="9"/>
  <c r="AS57" i="9"/>
  <c r="AI73" i="9"/>
  <c r="AH73" i="9"/>
  <c r="M77" i="9"/>
  <c r="AK60" i="9"/>
  <c r="AL60" i="9" s="1"/>
  <c r="AK60" i="23" s="1"/>
  <c r="AO66" i="9"/>
  <c r="M64" i="9"/>
  <c r="AQ66" i="9"/>
  <c r="J31" i="9"/>
  <c r="I31" i="9"/>
  <c r="AA11" i="9"/>
  <c r="Y11" i="9"/>
  <c r="AC11" i="9"/>
  <c r="AB11" i="9"/>
  <c r="Z11" i="9"/>
  <c r="AQ15" i="9"/>
  <c r="AS15" i="9"/>
  <c r="AR15" i="9"/>
  <c r="AP15" i="9"/>
  <c r="AO15" i="9"/>
  <c r="AI19" i="9"/>
  <c r="AG19" i="9"/>
  <c r="AK19" i="9"/>
  <c r="AL19" i="9" s="1"/>
  <c r="AK19" i="23" s="1"/>
  <c r="AJ19" i="9"/>
  <c r="AH19" i="9"/>
  <c r="AQ27" i="9"/>
  <c r="AO27" i="9" s="1"/>
  <c r="AP27" i="9"/>
  <c r="AG33" i="9"/>
  <c r="AJ33" i="9"/>
  <c r="Y37" i="9"/>
  <c r="AB37" i="9"/>
  <c r="AI36" i="9"/>
  <c r="AH36" i="9"/>
  <c r="AJ36" i="9"/>
  <c r="AG36" i="9"/>
  <c r="AK36" i="9"/>
  <c r="R14" i="9"/>
  <c r="AP18" i="9"/>
  <c r="AS18" i="9"/>
  <c r="AR18" i="9"/>
  <c r="AO18" i="9"/>
  <c r="AB24" i="9"/>
  <c r="AA24" i="9"/>
  <c r="Y24" i="9"/>
  <c r="Z24" i="9"/>
  <c r="AC24" i="9"/>
  <c r="J30" i="9"/>
  <c r="I30" i="9"/>
  <c r="M30" i="9"/>
  <c r="L30" i="9"/>
  <c r="AP32" i="9"/>
  <c r="AO32" i="9"/>
  <c r="AS32" i="9"/>
  <c r="AQ32" i="9"/>
  <c r="AR32" i="9"/>
  <c r="J59" i="9"/>
  <c r="M59" i="9"/>
  <c r="I59" i="9"/>
  <c r="L59" i="9"/>
  <c r="AP50" i="9"/>
  <c r="Q58" i="9"/>
  <c r="T58" i="9"/>
  <c r="AA60" i="9"/>
  <c r="Y60" i="9" s="1"/>
  <c r="Z60" i="9"/>
  <c r="AG64" i="9"/>
  <c r="AK64" i="9"/>
  <c r="AJ64" i="9"/>
  <c r="AH64" i="9"/>
  <c r="AI64" i="9"/>
  <c r="AI68" i="9"/>
  <c r="AH68" i="9"/>
  <c r="AH78" i="9"/>
  <c r="AK78" i="9"/>
  <c r="AG78" i="9"/>
  <c r="AJ78" i="9"/>
  <c r="J63" i="9"/>
  <c r="I63" i="9"/>
  <c r="S73" i="9"/>
  <c r="R73" i="9"/>
  <c r="Q73" i="9"/>
  <c r="T73" i="9"/>
  <c r="U73" i="9"/>
  <c r="AQ51" i="9"/>
  <c r="AP51" i="9"/>
  <c r="AO51" i="9"/>
  <c r="AR51" i="9"/>
  <c r="AS51" i="9"/>
  <c r="I50" i="9"/>
  <c r="AG49" i="9"/>
  <c r="AJ49" i="9"/>
  <c r="R67" i="9"/>
  <c r="R77" i="9"/>
  <c r="S77" i="9"/>
  <c r="U77" i="9"/>
  <c r="Q77" i="9"/>
  <c r="T77" i="9"/>
  <c r="Z63" i="9"/>
  <c r="Z67" i="9"/>
  <c r="AG69" i="9"/>
  <c r="AJ69" i="9"/>
  <c r="Z73" i="9"/>
  <c r="AC73" i="9"/>
  <c r="Y73" i="9"/>
  <c r="AA73" i="9"/>
  <c r="AB73" i="9"/>
  <c r="AI75" i="9"/>
  <c r="AK75" i="9"/>
  <c r="AJ75" i="9"/>
  <c r="AG75" i="9"/>
  <c r="AH75" i="9"/>
  <c r="AI79" i="9"/>
  <c r="AJ79" i="9"/>
  <c r="AH79" i="9"/>
  <c r="AG79" i="9"/>
  <c r="AK79" i="9"/>
  <c r="AA63" i="9"/>
  <c r="AI78" i="9"/>
  <c r="AQ61" i="9"/>
  <c r="AO61" i="9" s="1"/>
  <c r="M37" i="9"/>
  <c r="S14" i="9"/>
  <c r="AC37" i="9"/>
  <c r="AA37" i="9"/>
  <c r="AK21" i="9"/>
  <c r="AL21" i="9" s="1"/>
  <c r="AK21" i="23" s="1"/>
  <c r="AK37" i="9"/>
  <c r="S31" i="9"/>
  <c r="R31" i="9"/>
  <c r="AI11" i="9"/>
  <c r="AJ11" i="9"/>
  <c r="AH11" i="9"/>
  <c r="AG11" i="9"/>
  <c r="AK11" i="9"/>
  <c r="AA15" i="9"/>
  <c r="AC15" i="9"/>
  <c r="AB15" i="9"/>
  <c r="Y15" i="9"/>
  <c r="Z15" i="9"/>
  <c r="AO17" i="9"/>
  <c r="AR17" i="9"/>
  <c r="AQ19" i="9"/>
  <c r="AO19" i="9" s="1"/>
  <c r="AP19" i="9"/>
  <c r="I25" i="9"/>
  <c r="L25" i="9"/>
  <c r="AA27" i="9"/>
  <c r="Y27" i="9"/>
  <c r="AC27" i="9"/>
  <c r="AD27" i="9" s="1"/>
  <c r="AJ27" i="23" s="1"/>
  <c r="Z27" i="9"/>
  <c r="AB27" i="9"/>
  <c r="Q33" i="9"/>
  <c r="T33" i="9"/>
  <c r="AI35" i="9"/>
  <c r="AG35" i="9"/>
  <c r="AK35" i="9"/>
  <c r="AH35" i="9"/>
  <c r="AJ35" i="9"/>
  <c r="AQ35" i="9"/>
  <c r="AR35" i="9"/>
  <c r="AP35" i="9"/>
  <c r="AS35" i="9"/>
  <c r="AO35" i="9"/>
  <c r="J26" i="9"/>
  <c r="I26" i="9"/>
  <c r="J32" i="9"/>
  <c r="I32" i="9"/>
  <c r="M32" i="9"/>
  <c r="L32" i="9"/>
  <c r="K8" i="9"/>
  <c r="I8" i="9" s="1"/>
  <c r="J8" i="9"/>
  <c r="AQ8" i="9"/>
  <c r="AO8" i="9" s="1"/>
  <c r="AP8" i="9"/>
  <c r="R10" i="9"/>
  <c r="U10" i="9"/>
  <c r="Q10" i="9"/>
  <c r="T10" i="9"/>
  <c r="J12" i="9"/>
  <c r="I12" i="9"/>
  <c r="M12" i="9"/>
  <c r="L12" i="9"/>
  <c r="K12" i="9"/>
  <c r="AH14" i="9"/>
  <c r="AK14" i="9"/>
  <c r="AL14" i="9" s="1"/>
  <c r="AK14" i="23" s="1"/>
  <c r="AJ14" i="9"/>
  <c r="AG14" i="9"/>
  <c r="S16" i="9"/>
  <c r="T16" i="9"/>
  <c r="R16" i="9"/>
  <c r="U16" i="9"/>
  <c r="Q16" i="9"/>
  <c r="AJ16" i="9"/>
  <c r="AI16" i="9"/>
  <c r="AK16" i="9"/>
  <c r="AH16" i="9"/>
  <c r="AG16" i="9"/>
  <c r="Z18" i="9"/>
  <c r="AC18" i="9"/>
  <c r="Y18" i="9"/>
  <c r="AB18" i="9"/>
  <c r="R20" i="9"/>
  <c r="S20" i="9"/>
  <c r="Q20" i="9" s="1"/>
  <c r="AP20" i="9"/>
  <c r="AQ20" i="9"/>
  <c r="AO20" i="9" s="1"/>
  <c r="AH22" i="9"/>
  <c r="AG22" i="9"/>
  <c r="AH24" i="9"/>
  <c r="AG24" i="9"/>
  <c r="AK24" i="9"/>
  <c r="AI24" i="9"/>
  <c r="AJ24" i="9"/>
  <c r="R26" i="9"/>
  <c r="Q26" i="9"/>
  <c r="J28" i="9"/>
  <c r="Z30" i="9"/>
  <c r="Y30" i="9"/>
  <c r="AB30" i="9"/>
  <c r="AC30" i="9"/>
  <c r="S32" i="9"/>
  <c r="U32" i="9"/>
  <c r="T32" i="9"/>
  <c r="Q32" i="9"/>
  <c r="R32" i="9"/>
  <c r="J34" i="9"/>
  <c r="M34" i="9"/>
  <c r="I34" i="9"/>
  <c r="L34" i="9"/>
  <c r="Y36" i="9"/>
  <c r="AC36" i="9"/>
  <c r="AB36" i="9"/>
  <c r="Z36" i="9"/>
  <c r="AA36" i="9"/>
  <c r="AH38" i="9"/>
  <c r="AG38" i="9"/>
  <c r="AJ38" i="9"/>
  <c r="AK38" i="9"/>
  <c r="AQ71" i="9"/>
  <c r="AP71" i="9"/>
  <c r="AO71" i="9"/>
  <c r="AS71" i="9"/>
  <c r="AR71" i="9"/>
  <c r="Q66" i="9"/>
  <c r="T66" i="9"/>
  <c r="Q78" i="9"/>
  <c r="T78" i="9"/>
  <c r="K56" i="9"/>
  <c r="M56" i="9"/>
  <c r="L56" i="9"/>
  <c r="I56" i="9"/>
  <c r="J56" i="9"/>
  <c r="L65" i="9"/>
  <c r="I65" i="9"/>
  <c r="M65" i="9"/>
  <c r="J65" i="9"/>
  <c r="J75" i="9"/>
  <c r="L75" i="9"/>
  <c r="M75" i="9"/>
  <c r="I75" i="9"/>
  <c r="AR52" i="9"/>
  <c r="AQ52" i="9"/>
  <c r="AS52" i="9"/>
  <c r="AP52" i="9"/>
  <c r="AO52" i="9"/>
  <c r="AA56" i="9"/>
  <c r="Y56" i="9"/>
  <c r="AC56" i="9"/>
  <c r="Z56" i="9"/>
  <c r="AB56" i="9"/>
  <c r="S60" i="9"/>
  <c r="Q60" i="9" s="1"/>
  <c r="R60" i="9"/>
  <c r="AH62" i="9"/>
  <c r="AK62" i="9"/>
  <c r="AL62" i="9" s="1"/>
  <c r="AK62" i="23" s="1"/>
  <c r="AJ62" i="9"/>
  <c r="AG62" i="9"/>
  <c r="AA64" i="9"/>
  <c r="Z64" i="9"/>
  <c r="Y64" i="9"/>
  <c r="AB64" i="9"/>
  <c r="AC64" i="9"/>
  <c r="AH66" i="9"/>
  <c r="AK66" i="9"/>
  <c r="AJ66" i="9"/>
  <c r="AG66" i="9"/>
  <c r="AH70" i="9"/>
  <c r="AG70" i="9"/>
  <c r="AR72" i="9"/>
  <c r="AQ72" i="9"/>
  <c r="AO72" i="9"/>
  <c r="AS72" i="9"/>
  <c r="AT72" i="9" s="1"/>
  <c r="AL72" i="23" s="1"/>
  <c r="AP72" i="9"/>
  <c r="Q74" i="9"/>
  <c r="T74" i="9"/>
  <c r="I60" i="9"/>
  <c r="J60" i="9"/>
  <c r="Z51" i="9"/>
  <c r="AC51" i="9"/>
  <c r="AB51" i="9"/>
  <c r="Y51" i="9"/>
  <c r="AO65" i="9"/>
  <c r="AR65" i="9"/>
  <c r="AG77" i="9"/>
  <c r="AJ77" i="9"/>
  <c r="AO77" i="9"/>
  <c r="AR77" i="9"/>
  <c r="Q9" i="9"/>
  <c r="J19" i="9"/>
  <c r="Y21" i="9"/>
  <c r="I23" i="9"/>
  <c r="L23" i="9"/>
  <c r="J23" i="9"/>
  <c r="M23" i="9"/>
  <c r="R61" i="9"/>
  <c r="S61" i="9"/>
  <c r="Q61" i="9" s="1"/>
  <c r="J55" i="9"/>
  <c r="I55" i="9"/>
  <c r="AH54" i="9"/>
  <c r="AJ54" i="9"/>
  <c r="AG54" i="9"/>
  <c r="AK54" i="9"/>
  <c r="AL54" i="9" s="1"/>
  <c r="AK54" i="23" s="1"/>
  <c r="J73" i="9"/>
  <c r="L73" i="9"/>
  <c r="I73" i="9"/>
  <c r="M73" i="9"/>
  <c r="AA57" i="9"/>
  <c r="Z57" i="9"/>
  <c r="Y57" i="9"/>
  <c r="AB57" i="9"/>
  <c r="AC57" i="9"/>
  <c r="AO57" i="9"/>
  <c r="AR57" i="9"/>
  <c r="Z61" i="9"/>
  <c r="AA61" i="9"/>
  <c r="R63" i="9"/>
  <c r="Q63" i="9"/>
  <c r="AA69" i="9"/>
  <c r="Y69" i="9"/>
  <c r="Z69" i="9"/>
  <c r="AC69" i="9"/>
  <c r="AD69" i="9" s="1"/>
  <c r="AJ69" i="23" s="1"/>
  <c r="AB69" i="9"/>
  <c r="AO69" i="9"/>
  <c r="AR69" i="9"/>
  <c r="AG73" i="9"/>
  <c r="AJ73" i="9"/>
  <c r="AQ75" i="9"/>
  <c r="AO75" i="9"/>
  <c r="AS75" i="9"/>
  <c r="AP75" i="9"/>
  <c r="AR75" i="9"/>
  <c r="AQ23" i="9"/>
  <c r="AP23" i="9"/>
  <c r="AO23" i="9"/>
  <c r="AR23" i="9"/>
  <c r="AS23" i="9"/>
  <c r="AA31" i="9"/>
  <c r="AC31" i="9"/>
  <c r="AD31" i="9" s="1"/>
  <c r="AJ31" i="23" s="1"/>
  <c r="AB31" i="9"/>
  <c r="Z31" i="9"/>
  <c r="Y31" i="9"/>
  <c r="AH30" i="9"/>
  <c r="AK30" i="9"/>
  <c r="AJ30" i="9"/>
  <c r="AG30" i="9"/>
  <c r="AA12" i="9"/>
  <c r="Z12" i="9"/>
  <c r="AC12" i="9"/>
  <c r="Y12" i="9"/>
  <c r="AB12" i="9"/>
  <c r="J20" i="9"/>
  <c r="AP26" i="9"/>
  <c r="AP30" i="9"/>
  <c r="AO30" i="9"/>
  <c r="AS30" i="9"/>
  <c r="AR30" i="9"/>
  <c r="AO36" i="9"/>
  <c r="AS36" i="9"/>
  <c r="AR36" i="9"/>
  <c r="AQ36" i="9"/>
  <c r="AP36" i="9"/>
  <c r="AA76" i="9"/>
  <c r="AB76" i="9"/>
  <c r="Y76" i="9"/>
  <c r="Z76" i="9"/>
  <c r="AC76" i="9"/>
  <c r="J49" i="9"/>
  <c r="K49" i="9"/>
  <c r="I49" i="9" s="1"/>
  <c r="AQ56" i="9"/>
  <c r="AP56" i="9"/>
  <c r="AS56" i="9"/>
  <c r="AO56" i="9"/>
  <c r="AR56" i="9"/>
  <c r="Y58" i="9"/>
  <c r="AB58" i="9"/>
  <c r="S76" i="9"/>
  <c r="U76" i="9"/>
  <c r="T76" i="9"/>
  <c r="R76" i="9"/>
  <c r="Q76" i="9"/>
  <c r="AI27" i="9"/>
  <c r="AG27" i="9" s="1"/>
  <c r="AH27" i="9"/>
  <c r="AO33" i="9"/>
  <c r="AR33" i="9"/>
  <c r="K59" i="9"/>
  <c r="S67" i="9"/>
  <c r="S54" i="9"/>
  <c r="Q54" i="9" s="1"/>
  <c r="AA67" i="9"/>
  <c r="AK69" i="9"/>
  <c r="AL69" i="9" s="1"/>
  <c r="AK69" i="23" s="1"/>
  <c r="AI69" i="9"/>
  <c r="AQ50" i="9"/>
  <c r="AO50" i="9" s="1"/>
  <c r="K13" i="9"/>
  <c r="I13" i="9" s="1"/>
  <c r="AQ18" i="9"/>
  <c r="AQ26" i="9"/>
  <c r="AQ13" i="9"/>
  <c r="AO13" i="9" s="1"/>
  <c r="Y33" i="9"/>
  <c r="AB33" i="9"/>
  <c r="S23" i="9"/>
  <c r="T23" i="9"/>
  <c r="U23" i="9"/>
  <c r="R23" i="9"/>
  <c r="Q23" i="9"/>
  <c r="I17" i="9"/>
  <c r="L17" i="9"/>
  <c r="I9" i="9"/>
  <c r="AQ11" i="9"/>
  <c r="AO11" i="9"/>
  <c r="AS11" i="9"/>
  <c r="AP11" i="9"/>
  <c r="AR11" i="9"/>
  <c r="AO21" i="9"/>
  <c r="AI23" i="9"/>
  <c r="AK23" i="9"/>
  <c r="AJ23" i="9"/>
  <c r="AG23" i="9"/>
  <c r="AH23" i="9"/>
  <c r="AO25" i="9"/>
  <c r="AR25" i="9"/>
  <c r="Y29" i="9"/>
  <c r="AB29" i="9"/>
  <c r="AQ31" i="9"/>
  <c r="AS31" i="9"/>
  <c r="AT31" i="9" s="1"/>
  <c r="AL31" i="23" s="1"/>
  <c r="AR31" i="9"/>
  <c r="AO31" i="9"/>
  <c r="AP31" i="9"/>
  <c r="AG25" i="9"/>
  <c r="AJ25" i="9"/>
  <c r="AQ12" i="9"/>
  <c r="AP12" i="9"/>
  <c r="AR12" i="9"/>
  <c r="AO12" i="9"/>
  <c r="AS12" i="9"/>
  <c r="Z26" i="9"/>
  <c r="Y26" i="9"/>
  <c r="J22" i="9"/>
  <c r="I22" i="9"/>
  <c r="AH8" i="9"/>
  <c r="AG8" i="9"/>
  <c r="AK8" i="9"/>
  <c r="AL8" i="9" s="1"/>
  <c r="AK8" i="23" s="1"/>
  <c r="AJ8" i="9"/>
  <c r="AI8" i="9"/>
  <c r="AP10" i="9"/>
  <c r="AR10" i="9"/>
  <c r="AO10" i="9"/>
  <c r="AS10" i="9"/>
  <c r="AH10" i="9"/>
  <c r="AK10" i="9"/>
  <c r="AJ10" i="9"/>
  <c r="AG10" i="9"/>
  <c r="T12" i="9"/>
  <c r="S12" i="9"/>
  <c r="R12" i="9"/>
  <c r="Q12" i="9"/>
  <c r="U12" i="9"/>
  <c r="J14" i="9"/>
  <c r="I14" i="9"/>
  <c r="I16" i="9"/>
  <c r="M16" i="9"/>
  <c r="J16" i="9"/>
  <c r="L16" i="9"/>
  <c r="K16" i="9"/>
  <c r="R18" i="9"/>
  <c r="Q18" i="9"/>
  <c r="U18" i="9"/>
  <c r="T18" i="9"/>
  <c r="AA20" i="9"/>
  <c r="Z20" i="9"/>
  <c r="R22" i="9"/>
  <c r="Q22" i="9"/>
  <c r="Q24" i="9"/>
  <c r="U24" i="9"/>
  <c r="T24" i="9"/>
  <c r="S24" i="9"/>
  <c r="R24" i="9"/>
  <c r="AR24" i="9"/>
  <c r="AQ24" i="9"/>
  <c r="AS24" i="9"/>
  <c r="AP24" i="9"/>
  <c r="AO24" i="9"/>
  <c r="AH26" i="9"/>
  <c r="AK26" i="9"/>
  <c r="AL26" i="9" s="1"/>
  <c r="AK26" i="23" s="1"/>
  <c r="AG26" i="9"/>
  <c r="AJ26" i="9"/>
  <c r="AQ28" i="9"/>
  <c r="AP28" i="9"/>
  <c r="AS28" i="9"/>
  <c r="AT28" i="9" s="1"/>
  <c r="AL28" i="23" s="1"/>
  <c r="AR28" i="9"/>
  <c r="AO28" i="9"/>
  <c r="AJ32" i="9"/>
  <c r="AI32" i="9"/>
  <c r="AG32" i="9"/>
  <c r="AH32" i="9"/>
  <c r="AK32" i="9"/>
  <c r="Z34" i="9"/>
  <c r="AC34" i="9"/>
  <c r="AB34" i="9"/>
  <c r="Y34" i="9"/>
  <c r="I36" i="9"/>
  <c r="M36" i="9"/>
  <c r="L36" i="9"/>
  <c r="J36" i="9"/>
  <c r="Z38" i="9"/>
  <c r="AC38" i="9"/>
  <c r="AB38" i="9"/>
  <c r="Y38" i="9"/>
  <c r="AA52" i="9"/>
  <c r="Z52" i="9"/>
  <c r="Y52" i="9"/>
  <c r="AC52" i="9"/>
  <c r="AB52" i="9"/>
  <c r="S49" i="9"/>
  <c r="Q49" i="9" s="1"/>
  <c r="R49" i="9"/>
  <c r="Q62" i="9"/>
  <c r="Q70" i="9"/>
  <c r="I70" i="9"/>
  <c r="AH50" i="9"/>
  <c r="AK50" i="9"/>
  <c r="AL50" i="9" s="1"/>
  <c r="AK50" i="23" s="1"/>
  <c r="AJ50" i="9"/>
  <c r="AG50" i="9"/>
  <c r="Y54" i="9"/>
  <c r="AP58" i="9"/>
  <c r="AO58" i="9"/>
  <c r="AS58" i="9"/>
  <c r="AR58" i="9"/>
  <c r="AP62" i="9"/>
  <c r="AO62" i="9"/>
  <c r="AQ68" i="9"/>
  <c r="AO68" i="9" s="1"/>
  <c r="AP68" i="9"/>
  <c r="Y70" i="9"/>
  <c r="AB70" i="9"/>
  <c r="AI72" i="9"/>
  <c r="AH72" i="9"/>
  <c r="AK72" i="9"/>
  <c r="AL72" i="9" s="1"/>
  <c r="AK72" i="23" s="1"/>
  <c r="AJ72" i="9"/>
  <c r="AG72" i="9"/>
  <c r="AH74" i="9"/>
  <c r="AG74" i="9"/>
  <c r="AK74" i="9"/>
  <c r="AJ74" i="9"/>
  <c r="AQ76" i="9"/>
  <c r="AP76" i="9"/>
  <c r="AO76" i="9"/>
  <c r="AR76" i="9"/>
  <c r="AS76" i="9"/>
  <c r="I74" i="9"/>
  <c r="L74" i="9"/>
  <c r="R75" i="9"/>
  <c r="Q75" i="9"/>
  <c r="U75" i="9"/>
  <c r="T75" i="9"/>
  <c r="Z59" i="9"/>
  <c r="Y59" i="9"/>
  <c r="AB59" i="9"/>
  <c r="AC59" i="9"/>
  <c r="AQ59" i="9"/>
  <c r="AS59" i="9"/>
  <c r="AR59" i="9"/>
  <c r="AO59" i="9"/>
  <c r="AP59" i="9"/>
  <c r="AG65" i="9"/>
  <c r="AJ65" i="9"/>
  <c r="Z71" i="9"/>
  <c r="Y71" i="9"/>
  <c r="AC71" i="9"/>
  <c r="AB71" i="9"/>
  <c r="S15" i="9"/>
  <c r="Q15" i="9"/>
  <c r="U15" i="9"/>
  <c r="T15" i="9"/>
  <c r="R15" i="9"/>
  <c r="K15" i="9"/>
  <c r="L15" i="9"/>
  <c r="J15" i="9"/>
  <c r="I15" i="9"/>
  <c r="M15" i="9"/>
  <c r="Y17" i="9"/>
  <c r="AB17" i="9"/>
  <c r="AA19" i="9"/>
  <c r="Y19" i="9" s="1"/>
  <c r="Z19" i="9"/>
  <c r="AA23" i="9"/>
  <c r="Z23" i="9"/>
  <c r="Y23" i="9"/>
  <c r="AC23" i="9"/>
  <c r="AB23" i="9"/>
  <c r="Q37" i="9"/>
  <c r="T37" i="9"/>
  <c r="R51" i="9"/>
  <c r="U51" i="9"/>
  <c r="Q51" i="9"/>
  <c r="T51" i="9"/>
  <c r="K52" i="9"/>
  <c r="I52" i="9"/>
  <c r="M52" i="9"/>
  <c r="J52" i="9"/>
  <c r="L52" i="9"/>
  <c r="Z55" i="9"/>
  <c r="Y55" i="9"/>
  <c r="R71" i="9"/>
  <c r="T71" i="9"/>
  <c r="U71" i="9"/>
  <c r="Q71" i="9"/>
  <c r="J57" i="9"/>
  <c r="K57" i="9"/>
  <c r="L57" i="9"/>
  <c r="I57" i="9"/>
  <c r="M57" i="9"/>
  <c r="AA49" i="9"/>
  <c r="Y49" i="9" s="1"/>
  <c r="Z49" i="9"/>
  <c r="T53" i="9"/>
  <c r="Q53" i="9"/>
  <c r="U53" i="9"/>
  <c r="R53" i="9"/>
  <c r="S53" i="9"/>
  <c r="AB53" i="9"/>
  <c r="AA53" i="9"/>
  <c r="Y53" i="9"/>
  <c r="AC53" i="9"/>
  <c r="Z53" i="9"/>
  <c r="AG57" i="9"/>
  <c r="AJ57" i="9"/>
  <c r="AG61" i="9"/>
  <c r="AI63" i="9"/>
  <c r="AG63" i="9" s="1"/>
  <c r="AH63" i="9"/>
  <c r="AQ67" i="9"/>
  <c r="AO67" i="9" s="1"/>
  <c r="AP67" i="9"/>
  <c r="AG17" i="9"/>
  <c r="AJ17" i="9"/>
  <c r="Y25" i="9"/>
  <c r="AB25" i="9"/>
  <c r="AG37" i="9"/>
  <c r="AJ37" i="9"/>
  <c r="R8" i="9"/>
  <c r="S8" i="9"/>
  <c r="Q8" i="9" s="1"/>
  <c r="Z10" i="9"/>
  <c r="Y10" i="9"/>
  <c r="AB10" i="9"/>
  <c r="AC10" i="9"/>
  <c r="AP14" i="9"/>
  <c r="AO14" i="9"/>
  <c r="S28" i="9"/>
  <c r="Q28" i="9" s="1"/>
  <c r="R28" i="9"/>
  <c r="R34" i="9"/>
  <c r="Q34" i="9"/>
  <c r="T34" i="9"/>
  <c r="U34" i="9"/>
  <c r="AP38" i="9"/>
  <c r="AS38" i="9"/>
  <c r="AR38" i="9"/>
  <c r="AO38" i="9"/>
  <c r="AP70" i="9"/>
  <c r="AO70" i="9"/>
  <c r="AI55" i="9"/>
  <c r="AG55" i="9"/>
  <c r="AK55" i="9"/>
  <c r="AL55" i="9" s="1"/>
  <c r="AK55" i="23" s="1"/>
  <c r="AH55" i="9"/>
  <c r="AJ55" i="9"/>
  <c r="S11" i="9"/>
  <c r="T11" i="9"/>
  <c r="R11" i="9"/>
  <c r="U11" i="9"/>
  <c r="Q11" i="9"/>
  <c r="AI31" i="9"/>
  <c r="AH31" i="9"/>
  <c r="AG31" i="9"/>
  <c r="AK31" i="9"/>
  <c r="AL31" i="9" s="1"/>
  <c r="AK31" i="23" s="1"/>
  <c r="AJ31" i="9"/>
  <c r="I37" i="9"/>
  <c r="L37" i="9"/>
  <c r="J69" i="9"/>
  <c r="I69" i="9"/>
  <c r="U58" i="9"/>
  <c r="R54" i="9"/>
  <c r="S58" i="9"/>
  <c r="AC58" i="9"/>
  <c r="AA58" i="9"/>
  <c r="AH69" i="9"/>
  <c r="AP61" i="9"/>
  <c r="J13" i="9"/>
  <c r="J37" i="9"/>
  <c r="Z37" i="9"/>
  <c r="AK17" i="9"/>
  <c r="AK33" i="9"/>
  <c r="AH37" i="9"/>
  <c r="AI17" i="9"/>
  <c r="AI33" i="9"/>
  <c r="AS33" i="9"/>
  <c r="AP13" i="9"/>
  <c r="AQ33" i="9"/>
  <c r="AA35" i="9"/>
  <c r="AB35" i="9"/>
  <c r="Z35" i="9"/>
  <c r="AC35" i="9"/>
  <c r="Y35" i="9"/>
  <c r="S27" i="9"/>
  <c r="Q27" i="9" s="1"/>
  <c r="R27" i="9"/>
  <c r="I21" i="9"/>
  <c r="AG9" i="9"/>
  <c r="AJ9" i="9"/>
  <c r="K11" i="9"/>
  <c r="M11" i="9"/>
  <c r="J11" i="9"/>
  <c r="I11" i="9"/>
  <c r="L11" i="9"/>
  <c r="AG13" i="9"/>
  <c r="AJ13" i="9"/>
  <c r="AI15" i="9"/>
  <c r="AH15" i="9"/>
  <c r="AG15" i="9"/>
  <c r="AJ15" i="9"/>
  <c r="AK15" i="9"/>
  <c r="Q17" i="9"/>
  <c r="T17" i="9"/>
  <c r="S19" i="9"/>
  <c r="R19" i="9"/>
  <c r="AG21" i="9"/>
  <c r="AJ21" i="9"/>
  <c r="AO29" i="9"/>
  <c r="S35" i="9"/>
  <c r="U35" i="9"/>
  <c r="Q35" i="9"/>
  <c r="T35" i="9"/>
  <c r="R35" i="9"/>
  <c r="I27" i="9"/>
  <c r="J27" i="9"/>
  <c r="AH34" i="9"/>
  <c r="AJ34" i="9"/>
  <c r="AG34" i="9"/>
  <c r="AK34" i="9"/>
  <c r="Z32" i="9"/>
  <c r="Y32" i="9"/>
  <c r="AC32" i="9"/>
  <c r="AB32" i="9"/>
  <c r="AA32" i="9"/>
  <c r="AA8" i="9"/>
  <c r="Z8" i="9"/>
  <c r="J10" i="9"/>
  <c r="I10" i="9"/>
  <c r="L10" i="9"/>
  <c r="M10" i="9"/>
  <c r="AG12" i="9"/>
  <c r="AK12" i="9"/>
  <c r="AJ12" i="9"/>
  <c r="AH12" i="9"/>
  <c r="AI12" i="9"/>
  <c r="Z14" i="9"/>
  <c r="Y14" i="9"/>
  <c r="AP16" i="9"/>
  <c r="AO16" i="9"/>
  <c r="AS16" i="9"/>
  <c r="AR16" i="9"/>
  <c r="AQ16" i="9"/>
  <c r="Z16" i="9"/>
  <c r="Y16" i="9"/>
  <c r="AC16" i="9"/>
  <c r="AA16" i="9"/>
  <c r="AB16" i="9"/>
  <c r="AH18" i="9"/>
  <c r="AJ18" i="9"/>
  <c r="AG18" i="9"/>
  <c r="AK18" i="9"/>
  <c r="AI20" i="9"/>
  <c r="AG20" i="9" s="1"/>
  <c r="AH20" i="9"/>
  <c r="AP22" i="9"/>
  <c r="AO22" i="9"/>
  <c r="AG28" i="9"/>
  <c r="AK28" i="9"/>
  <c r="AL28" i="9" s="1"/>
  <c r="AK28" i="23" s="1"/>
  <c r="AJ28" i="9"/>
  <c r="AI28" i="9"/>
  <c r="AH28" i="9"/>
  <c r="R30" i="9"/>
  <c r="T30" i="9"/>
  <c r="Q30" i="9"/>
  <c r="U30" i="9"/>
  <c r="AP34" i="9"/>
  <c r="AS34" i="9"/>
  <c r="AO34" i="9"/>
  <c r="AR34" i="9"/>
  <c r="R36" i="9"/>
  <c r="U36" i="9"/>
  <c r="T36" i="9"/>
  <c r="Q36" i="9"/>
  <c r="S36" i="9"/>
  <c r="J38" i="9"/>
  <c r="M38" i="9"/>
  <c r="L38" i="9"/>
  <c r="I38" i="9"/>
  <c r="R38" i="9"/>
  <c r="Q38" i="9"/>
  <c r="T38" i="9"/>
  <c r="U38" i="9"/>
  <c r="I72" i="9"/>
  <c r="J72" i="9"/>
  <c r="AJ52" i="9"/>
  <c r="AI52" i="9"/>
  <c r="AG52" i="9"/>
  <c r="AK52" i="9"/>
  <c r="AH52" i="9"/>
  <c r="AP54" i="9"/>
  <c r="AO54" i="9"/>
  <c r="AI56" i="9"/>
  <c r="AH56" i="9"/>
  <c r="AG56" i="9"/>
  <c r="AJ56" i="9"/>
  <c r="AK56" i="9"/>
  <c r="AH58" i="9"/>
  <c r="AG58" i="9"/>
  <c r="AJ58" i="9"/>
  <c r="AK58" i="9"/>
  <c r="AP60" i="9"/>
  <c r="AQ60" i="9"/>
  <c r="AO64" i="9"/>
  <c r="AS64" i="9"/>
  <c r="AR64" i="9"/>
  <c r="AQ64" i="9"/>
  <c r="AP64" i="9"/>
  <c r="Y66" i="9"/>
  <c r="AB66" i="9"/>
  <c r="AA68" i="9"/>
  <c r="Y68" i="9"/>
  <c r="Z68" i="9"/>
  <c r="AB68" i="9"/>
  <c r="AC68" i="9"/>
  <c r="AD68" i="9" s="1"/>
  <c r="AJ68" i="23" s="1"/>
  <c r="AA72" i="9"/>
  <c r="AC72" i="9"/>
  <c r="AD72" i="9" s="1"/>
  <c r="AJ72" i="23" s="1"/>
  <c r="Y72" i="9"/>
  <c r="Z72" i="9"/>
  <c r="AB72" i="9"/>
  <c r="AH76" i="9"/>
  <c r="AG76" i="9"/>
  <c r="AK76" i="9"/>
  <c r="AI76" i="9"/>
  <c r="AJ76" i="9"/>
  <c r="AP78" i="9"/>
  <c r="AO78" i="9"/>
  <c r="AR78" i="9"/>
  <c r="AS78" i="9"/>
  <c r="K53" i="9"/>
  <c r="I53" i="9"/>
  <c r="J53" i="9"/>
  <c r="L53" i="9"/>
  <c r="M53" i="9"/>
  <c r="J79" i="9"/>
  <c r="M79" i="9"/>
  <c r="I79" i="9"/>
  <c r="L79" i="9"/>
  <c r="J51" i="9"/>
  <c r="L51" i="9"/>
  <c r="I51" i="9"/>
  <c r="M51" i="9"/>
  <c r="AQ55" i="9"/>
  <c r="AO55" i="9" s="1"/>
  <c r="AP55" i="9"/>
  <c r="AI59" i="9"/>
  <c r="AK59" i="9"/>
  <c r="AJ59" i="9"/>
  <c r="AH59" i="9"/>
  <c r="AG59" i="9"/>
  <c r="AB65" i="9"/>
  <c r="Y65" i="9"/>
  <c r="Z65" i="9"/>
  <c r="AC65" i="9"/>
  <c r="AA65" i="9"/>
  <c r="AI71" i="9"/>
  <c r="AG71" i="9"/>
  <c r="AK71" i="9"/>
  <c r="AJ71" i="9"/>
  <c r="AH71" i="9"/>
  <c r="Y77" i="9"/>
  <c r="AC77" i="9"/>
  <c r="Z77" i="9"/>
  <c r="AA77" i="9"/>
  <c r="AB77" i="9"/>
  <c r="Q25" i="9"/>
  <c r="T25" i="9"/>
  <c r="I33" i="9"/>
  <c r="L33" i="9"/>
  <c r="L35" i="9"/>
  <c r="J35" i="9"/>
  <c r="I35" i="9"/>
  <c r="M35" i="9"/>
  <c r="AO37" i="9"/>
  <c r="AR37" i="9"/>
  <c r="S57" i="9"/>
  <c r="Q57" i="9"/>
  <c r="T57" i="9"/>
  <c r="U57" i="9"/>
  <c r="R57" i="9"/>
  <c r="R79" i="9"/>
  <c r="Q79" i="9"/>
  <c r="T79" i="9"/>
  <c r="U79" i="9"/>
  <c r="J61" i="9"/>
  <c r="I68" i="9"/>
  <c r="J68" i="9"/>
  <c r="AQ63" i="9"/>
  <c r="AO63" i="9" s="1"/>
  <c r="AP63" i="9"/>
  <c r="Z79" i="9"/>
  <c r="AC79" i="9"/>
  <c r="Y79" i="9"/>
  <c r="AB79" i="9"/>
  <c r="I58" i="9"/>
  <c r="L58" i="9"/>
  <c r="L76" i="9"/>
  <c r="M76" i="9"/>
  <c r="J76" i="9"/>
  <c r="I76" i="9"/>
  <c r="J67" i="9"/>
  <c r="I67" i="9"/>
  <c r="AO49" i="9"/>
  <c r="AG53" i="9"/>
  <c r="AJ53" i="9"/>
  <c r="AO53" i="9"/>
  <c r="AR53" i="9"/>
  <c r="AI67" i="9"/>
  <c r="AH67" i="9"/>
  <c r="AG67" i="9"/>
  <c r="AJ67" i="9"/>
  <c r="AK67" i="9"/>
  <c r="AL67" i="9" s="1"/>
  <c r="AK67" i="23" s="1"/>
  <c r="R69" i="9"/>
  <c r="S69" i="9"/>
  <c r="Q69" i="9" s="1"/>
  <c r="AO73" i="9"/>
  <c r="AR73" i="9"/>
  <c r="Z75" i="9"/>
  <c r="Y75" i="9"/>
  <c r="AB75" i="9"/>
  <c r="AC75" i="9"/>
  <c r="AQ79" i="9"/>
  <c r="AS79" i="9"/>
  <c r="AR79" i="9"/>
  <c r="AP79" i="9"/>
  <c r="AO79" i="9"/>
  <c r="AS51" i="8"/>
  <c r="Q75" i="8"/>
  <c r="R67" i="8"/>
  <c r="S75" i="8"/>
  <c r="I49" i="8"/>
  <c r="S50" i="8"/>
  <c r="BB50" i="8"/>
  <c r="AZ50" i="8" s="1"/>
  <c r="AR53" i="8"/>
  <c r="BI74" i="8"/>
  <c r="T67" i="8"/>
  <c r="K67" i="8"/>
  <c r="I67" i="8" s="1"/>
  <c r="AU65" i="8"/>
  <c r="R62" i="8"/>
  <c r="AE51" i="8"/>
  <c r="AU69" i="8"/>
  <c r="AF69" i="8"/>
  <c r="AF62" i="8"/>
  <c r="S70" i="8"/>
  <c r="AR69" i="8"/>
  <c r="BH77" i="8"/>
  <c r="AR49" i="8"/>
  <c r="AS71" i="8"/>
  <c r="AT69" i="8"/>
  <c r="M57" i="8"/>
  <c r="BK77" i="8"/>
  <c r="BA58" i="8"/>
  <c r="AD62" i="8"/>
  <c r="AV55" i="8"/>
  <c r="AW55" i="8" s="1"/>
  <c r="V55" i="23" s="1"/>
  <c r="AT53" i="8"/>
  <c r="AD51" i="8"/>
  <c r="AD69" i="8"/>
  <c r="J49" i="8"/>
  <c r="T75" i="8"/>
  <c r="AE74" i="8"/>
  <c r="AR65" i="8"/>
  <c r="AS69" i="8"/>
  <c r="AT74" i="8"/>
  <c r="BB62" i="8"/>
  <c r="BZ62" i="8"/>
  <c r="BJ77" i="8"/>
  <c r="AF57" i="8"/>
  <c r="AT73" i="8"/>
  <c r="AU55" i="8"/>
  <c r="Q61" i="8"/>
  <c r="S51" i="8"/>
  <c r="BA50" i="8"/>
  <c r="J51" i="8"/>
  <c r="AV67" i="8"/>
  <c r="AW67" i="8" s="1"/>
  <c r="V67" i="23" s="1"/>
  <c r="AS76" i="8"/>
  <c r="BQ58" i="8"/>
  <c r="K51" i="8"/>
  <c r="U62" i="8"/>
  <c r="V62" i="8" s="1"/>
  <c r="R62" i="23" s="1"/>
  <c r="AG70" i="8"/>
  <c r="AH70" i="8" s="1"/>
  <c r="T70" i="23" s="1"/>
  <c r="W70" i="23" s="1"/>
  <c r="AR74" i="8"/>
  <c r="AR76" i="8"/>
  <c r="BL58" i="8"/>
  <c r="CB62" i="8"/>
  <c r="CC62" i="8" s="1"/>
  <c r="AA62" i="23" s="1"/>
  <c r="Q67" i="8"/>
  <c r="U50" i="8"/>
  <c r="V50" i="8" s="1"/>
  <c r="R50" i="23" s="1"/>
  <c r="R50" i="8"/>
  <c r="R70" i="8"/>
  <c r="T66" i="8"/>
  <c r="AS72" i="8"/>
  <c r="AU54" i="8"/>
  <c r="AU70" i="8"/>
  <c r="AR59" i="8"/>
  <c r="AT49" i="8"/>
  <c r="BX31" i="8"/>
  <c r="AR56" i="8"/>
  <c r="AG54" i="8"/>
  <c r="AH54" i="8" s="1"/>
  <c r="T54" i="23" s="1"/>
  <c r="W54" i="23" s="1"/>
  <c r="AR71" i="8"/>
  <c r="BB78" i="8"/>
  <c r="BL78" i="8"/>
  <c r="AE73" i="8"/>
  <c r="R66" i="8"/>
  <c r="AG62" i="8"/>
  <c r="AH62" i="8" s="1"/>
  <c r="T62" i="23" s="1"/>
  <c r="W62" i="23" s="1"/>
  <c r="AD54" i="8"/>
  <c r="AT60" i="8"/>
  <c r="AR60" i="8" s="1"/>
  <c r="AS53" i="8"/>
  <c r="AT57" i="8"/>
  <c r="BI54" i="8"/>
  <c r="BI66" i="8"/>
  <c r="BT58" i="8"/>
  <c r="BR54" i="8"/>
  <c r="BP54" i="8" s="1"/>
  <c r="AG69" i="8"/>
  <c r="AH69" i="8" s="1"/>
  <c r="T69" i="23" s="1"/>
  <c r="W69" i="23" s="1"/>
  <c r="AG51" i="8"/>
  <c r="AC57" i="8"/>
  <c r="R75" i="8"/>
  <c r="AZ79" i="8"/>
  <c r="BC79" i="8"/>
  <c r="BB79" i="8"/>
  <c r="CO74" i="8"/>
  <c r="CP74" i="8"/>
  <c r="CR74" i="8"/>
  <c r="BD79" i="8"/>
  <c r="AR77" i="8"/>
  <c r="AU77" i="8"/>
  <c r="AT77" i="8"/>
  <c r="R54" i="8"/>
  <c r="T78" i="8"/>
  <c r="R78" i="8"/>
  <c r="AE50" i="8"/>
  <c r="AC50" i="8" s="1"/>
  <c r="AV64" i="8"/>
  <c r="AT64" i="8"/>
  <c r="BD70" i="8"/>
  <c r="BE70" i="8" s="1"/>
  <c r="X70" i="23" s="1"/>
  <c r="BB70" i="8"/>
  <c r="CJ78" i="8"/>
  <c r="CG78" i="8"/>
  <c r="Q59" i="8"/>
  <c r="R59" i="8"/>
  <c r="BL53" i="8"/>
  <c r="BK53" i="8"/>
  <c r="J65" i="8"/>
  <c r="I71" i="8"/>
  <c r="K71" i="8"/>
  <c r="L71" i="8"/>
  <c r="M79" i="8"/>
  <c r="J71" i="8"/>
  <c r="S54" i="8"/>
  <c r="BD58" i="8"/>
  <c r="BA79" i="8"/>
  <c r="AL55" i="8"/>
  <c r="AM55" i="8" s="1"/>
  <c r="U55" i="23" s="1"/>
  <c r="BI57" i="8"/>
  <c r="BK57" i="8"/>
  <c r="BH57" i="8"/>
  <c r="BB52" i="8"/>
  <c r="AZ52" i="8"/>
  <c r="BD52" i="8"/>
  <c r="BI61" i="8"/>
  <c r="AC53" i="8"/>
  <c r="AD53" i="8"/>
  <c r="AG53" i="8"/>
  <c r="AC49" i="8"/>
  <c r="AD49" i="8"/>
  <c r="AC65" i="8"/>
  <c r="AF65" i="8"/>
  <c r="AD73" i="8"/>
  <c r="AC73" i="8"/>
  <c r="K79" i="8"/>
  <c r="AS77" i="8"/>
  <c r="AD65" i="8"/>
  <c r="AK63" i="8"/>
  <c r="M71" i="8"/>
  <c r="S71" i="8"/>
  <c r="AV77" i="8"/>
  <c r="BA70" i="8"/>
  <c r="CB66" i="8"/>
  <c r="BZ66" i="8"/>
  <c r="T61" i="8"/>
  <c r="AR68" i="8"/>
  <c r="AU68" i="8"/>
  <c r="AE53" i="8"/>
  <c r="AE65" i="8"/>
  <c r="AF73" i="8"/>
  <c r="AV75" i="8"/>
  <c r="AT75" i="8"/>
  <c r="BT66" i="8"/>
  <c r="BR66" i="8"/>
  <c r="BQ66" i="8"/>
  <c r="AS50" i="8"/>
  <c r="AT50" i="8"/>
  <c r="BZ50" i="8"/>
  <c r="CB50" i="8"/>
  <c r="CC50" i="8" s="1"/>
  <c r="AA50" i="23" s="1"/>
  <c r="BY50" i="8"/>
  <c r="AV56" i="8"/>
  <c r="AS56" i="8"/>
  <c r="AU56" i="8"/>
  <c r="AS58" i="8"/>
  <c r="AT58" i="8"/>
  <c r="AS66" i="8"/>
  <c r="AT66" i="8"/>
  <c r="S67" i="8"/>
  <c r="AU53" i="8"/>
  <c r="AU79" i="8"/>
  <c r="BI70" i="8"/>
  <c r="AE69" i="8"/>
  <c r="AC51" i="8"/>
  <c r="AE57" i="8"/>
  <c r="M59" i="8"/>
  <c r="K59" i="8"/>
  <c r="AD74" i="8"/>
  <c r="AE70" i="8"/>
  <c r="AS68" i="8"/>
  <c r="AT68" i="8"/>
  <c r="AS49" i="8"/>
  <c r="AU64" i="8"/>
  <c r="AV68" i="8"/>
  <c r="AW68" i="8" s="1"/>
  <c r="V68" i="23" s="1"/>
  <c r="AU49" i="8"/>
  <c r="BI62" i="8"/>
  <c r="BT74" i="8"/>
  <c r="CH78" i="8"/>
  <c r="AT59" i="8"/>
  <c r="AV59" i="8"/>
  <c r="AU59" i="8"/>
  <c r="AT67" i="8"/>
  <c r="AS67" i="8"/>
  <c r="AU67" i="8"/>
  <c r="AS75" i="8"/>
  <c r="AR75" i="8"/>
  <c r="AU75" i="8"/>
  <c r="I57" i="8"/>
  <c r="L57" i="8"/>
  <c r="J57" i="8"/>
  <c r="BH68" i="8"/>
  <c r="BI68" i="8"/>
  <c r="K73" i="8"/>
  <c r="M73" i="8"/>
  <c r="L73" i="8"/>
  <c r="I73" i="8"/>
  <c r="Q58" i="8"/>
  <c r="R58" i="8"/>
  <c r="Q78" i="8"/>
  <c r="S78" i="8"/>
  <c r="U78" i="8"/>
  <c r="U59" i="8"/>
  <c r="T59" i="8"/>
  <c r="Q55" i="8"/>
  <c r="R55" i="8"/>
  <c r="BS74" i="8"/>
  <c r="BQ74" i="8"/>
  <c r="S59" i="8"/>
  <c r="BR74" i="8"/>
  <c r="AV65" i="8"/>
  <c r="AT65" i="8"/>
  <c r="AL71" i="8"/>
  <c r="BR62" i="8"/>
  <c r="BP62" i="8" s="1"/>
  <c r="BQ62" i="8"/>
  <c r="BZ74" i="8"/>
  <c r="CB74" i="8"/>
  <c r="AL79" i="8"/>
  <c r="CP54" i="8"/>
  <c r="CR54" i="8"/>
  <c r="CS54" i="8" s="1"/>
  <c r="AC54" i="23" s="1"/>
  <c r="BA66" i="8"/>
  <c r="BD66" i="8"/>
  <c r="BQ78" i="8"/>
  <c r="BR78" i="8"/>
  <c r="K69" i="8"/>
  <c r="I69" i="8"/>
  <c r="M69" i="8"/>
  <c r="N69" i="8" s="1"/>
  <c r="Q69" i="23" s="1"/>
  <c r="J69" i="8"/>
  <c r="L69" i="8"/>
  <c r="BJ53" i="8"/>
  <c r="BI53" i="8"/>
  <c r="U58" i="8"/>
  <c r="R34" i="8"/>
  <c r="U34" i="8"/>
  <c r="CA31" i="8"/>
  <c r="BZ31" i="8"/>
  <c r="S58" i="8"/>
  <c r="T50" i="8"/>
  <c r="AS64" i="8"/>
  <c r="AR64" i="8"/>
  <c r="CJ70" i="8"/>
  <c r="CK70" i="8" s="1"/>
  <c r="AB70" i="23" s="1"/>
  <c r="CG70" i="8"/>
  <c r="CH62" i="8"/>
  <c r="CG62" i="8"/>
  <c r="Q66" i="8"/>
  <c r="S66" i="8"/>
  <c r="AT55" i="8"/>
  <c r="AR55" i="8"/>
  <c r="AT71" i="8"/>
  <c r="AV71" i="8"/>
  <c r="BI50" i="8"/>
  <c r="CO50" i="8"/>
  <c r="CP50" i="8"/>
  <c r="CR50" i="8"/>
  <c r="CS50" i="8" s="1"/>
  <c r="AC50" i="23" s="1"/>
  <c r="CG54" i="8"/>
  <c r="CJ54" i="8"/>
  <c r="CK54" i="8" s="1"/>
  <c r="AB54" i="23" s="1"/>
  <c r="CH54" i="8"/>
  <c r="CP78" i="8"/>
  <c r="CR78" i="8"/>
  <c r="BH53" i="8"/>
  <c r="S61" i="8"/>
  <c r="R61" i="8"/>
  <c r="M65" i="8"/>
  <c r="L65" i="8"/>
  <c r="J55" i="8"/>
  <c r="AU51" i="8"/>
  <c r="AR52" i="8"/>
  <c r="AR79" i="8"/>
  <c r="AF53" i="8"/>
  <c r="I65" i="8"/>
  <c r="BA52" i="8"/>
  <c r="CB78" i="8"/>
  <c r="BZ78" i="8"/>
  <c r="BH78" i="8"/>
  <c r="BK78" i="8"/>
  <c r="AD67" i="8"/>
  <c r="AC67" i="8"/>
  <c r="AG67" i="8"/>
  <c r="AH67" i="8" s="1"/>
  <c r="T67" i="23" s="1"/>
  <c r="W67" i="23" s="1"/>
  <c r="AF67" i="8"/>
  <c r="S56" i="8"/>
  <c r="R56" i="8"/>
  <c r="Q56" i="8"/>
  <c r="T56" i="8"/>
  <c r="U56" i="8"/>
  <c r="Q74" i="8"/>
  <c r="T74" i="8"/>
  <c r="BB68" i="8"/>
  <c r="AZ68" i="8"/>
  <c r="BC68" i="8"/>
  <c r="BA68" i="8"/>
  <c r="BD68" i="8"/>
  <c r="BE68" i="8" s="1"/>
  <c r="X68" i="23" s="1"/>
  <c r="BR52" i="8"/>
  <c r="BS52" i="8"/>
  <c r="BT52" i="8"/>
  <c r="BQ52" i="8"/>
  <c r="BP52" i="8"/>
  <c r="J62" i="8"/>
  <c r="CN62" i="8"/>
  <c r="AE68" i="8"/>
  <c r="AG68" i="8"/>
  <c r="AH68" i="8" s="1"/>
  <c r="T68" i="23" s="1"/>
  <c r="W68" i="23" s="1"/>
  <c r="AD68" i="8"/>
  <c r="AC68" i="8"/>
  <c r="AF68" i="8"/>
  <c r="AZ74" i="8"/>
  <c r="BC74" i="8"/>
  <c r="AZ54" i="8"/>
  <c r="BC54" i="8"/>
  <c r="AL64" i="8"/>
  <c r="AK64" i="8"/>
  <c r="AC78" i="8"/>
  <c r="AF78" i="8"/>
  <c r="BB69" i="8"/>
  <c r="BA69" i="8"/>
  <c r="AZ69" i="8"/>
  <c r="BC69" i="8"/>
  <c r="BD69" i="8"/>
  <c r="BE69" i="8" s="1"/>
  <c r="X69" i="23" s="1"/>
  <c r="AL75" i="8"/>
  <c r="AK75" i="8"/>
  <c r="R63" i="8"/>
  <c r="Q63" i="8"/>
  <c r="U63" i="8"/>
  <c r="V63" i="8" s="1"/>
  <c r="R63" i="23" s="1"/>
  <c r="CF49" i="8"/>
  <c r="CJ49" i="8"/>
  <c r="CK49" i="8" s="1"/>
  <c r="AB49" i="23" s="1"/>
  <c r="CI49" i="8"/>
  <c r="CG49" i="8"/>
  <c r="CH49" i="8"/>
  <c r="AK53" i="8"/>
  <c r="AL53" i="8"/>
  <c r="Q57" i="8"/>
  <c r="S57" i="8"/>
  <c r="T57" i="8"/>
  <c r="R57" i="8"/>
  <c r="AD59" i="8"/>
  <c r="AG59" i="8"/>
  <c r="AC59" i="8"/>
  <c r="AF59" i="8"/>
  <c r="CO59" i="8"/>
  <c r="CR59" i="8"/>
  <c r="CQ59" i="8"/>
  <c r="CN59" i="8"/>
  <c r="BR61" i="8"/>
  <c r="BQ61" i="8"/>
  <c r="AD63" i="8"/>
  <c r="AF63" i="8"/>
  <c r="AC63" i="8"/>
  <c r="AG63" i="8"/>
  <c r="AH63" i="8" s="1"/>
  <c r="T63" i="23" s="1"/>
  <c r="W63" i="23" s="1"/>
  <c r="BQ65" i="8"/>
  <c r="BT65" i="8"/>
  <c r="BS65" i="8"/>
  <c r="BP65" i="8"/>
  <c r="BR65" i="8"/>
  <c r="BY71" i="8"/>
  <c r="BX71" i="8"/>
  <c r="CB71" i="8"/>
  <c r="CA71" i="8"/>
  <c r="BI75" i="8"/>
  <c r="BK75" i="8"/>
  <c r="BH75" i="8"/>
  <c r="BL75" i="8"/>
  <c r="Q77" i="8"/>
  <c r="T77" i="8"/>
  <c r="S77" i="8"/>
  <c r="R77" i="8"/>
  <c r="BI60" i="8"/>
  <c r="BH60" i="8"/>
  <c r="AC58" i="8"/>
  <c r="AF58" i="8"/>
  <c r="S76" i="8"/>
  <c r="R76" i="8"/>
  <c r="U76" i="8"/>
  <c r="T76" i="8"/>
  <c r="Q76" i="8"/>
  <c r="J64" i="8"/>
  <c r="L64" i="8"/>
  <c r="M64" i="8"/>
  <c r="I64" i="8"/>
  <c r="J72" i="8"/>
  <c r="M72" i="8"/>
  <c r="N72" i="8" s="1"/>
  <c r="Q72" i="23" s="1"/>
  <c r="L72" i="8"/>
  <c r="I72" i="8"/>
  <c r="CF50" i="8"/>
  <c r="CI50" i="8"/>
  <c r="J56" i="8"/>
  <c r="M56" i="8"/>
  <c r="L56" i="8"/>
  <c r="I56" i="8"/>
  <c r="CH56" i="8"/>
  <c r="CJ56" i="8"/>
  <c r="CF56" i="8"/>
  <c r="CG56" i="8"/>
  <c r="CI56" i="8"/>
  <c r="CF58" i="8"/>
  <c r="CI58" i="8"/>
  <c r="BX58" i="8"/>
  <c r="CA58" i="8"/>
  <c r="CH64" i="8"/>
  <c r="CI64" i="8"/>
  <c r="CF64" i="8"/>
  <c r="CJ64" i="8"/>
  <c r="CG64" i="8"/>
  <c r="AK66" i="8"/>
  <c r="AL66" i="8"/>
  <c r="CF66" i="8"/>
  <c r="CI66" i="8"/>
  <c r="CN66" i="8"/>
  <c r="CQ66" i="8"/>
  <c r="BX70" i="8"/>
  <c r="CA70" i="8"/>
  <c r="BL72" i="8"/>
  <c r="BM72" i="8" s="1"/>
  <c r="Y72" i="23" s="1"/>
  <c r="BK72" i="8"/>
  <c r="BI72" i="8"/>
  <c r="BH72" i="8"/>
  <c r="BJ76" i="8"/>
  <c r="BK76" i="8"/>
  <c r="BL76" i="8"/>
  <c r="BI76" i="8"/>
  <c r="BH76" i="8"/>
  <c r="S72" i="8"/>
  <c r="R72" i="8"/>
  <c r="T72" i="8"/>
  <c r="Q72" i="8"/>
  <c r="U72" i="8"/>
  <c r="V72" i="8" s="1"/>
  <c r="R72" i="23" s="1"/>
  <c r="J52" i="8"/>
  <c r="I52" i="8"/>
  <c r="M52" i="8"/>
  <c r="L52" i="8"/>
  <c r="S64" i="8"/>
  <c r="T64" i="8"/>
  <c r="R64" i="8"/>
  <c r="Q64" i="8"/>
  <c r="U64" i="8"/>
  <c r="BA71" i="8"/>
  <c r="AZ71" i="8"/>
  <c r="BD71" i="8"/>
  <c r="BC71" i="8"/>
  <c r="AL51" i="8"/>
  <c r="AK51" i="8"/>
  <c r="R51" i="8"/>
  <c r="Q51" i="8"/>
  <c r="U51" i="8"/>
  <c r="R79" i="8"/>
  <c r="Q79" i="8"/>
  <c r="U79" i="8"/>
  <c r="I75" i="8"/>
  <c r="L75" i="8"/>
  <c r="AK49" i="8"/>
  <c r="AL49" i="8"/>
  <c r="AM49" i="8" s="1"/>
  <c r="U49" i="23" s="1"/>
  <c r="BA51" i="8"/>
  <c r="AZ51" i="8"/>
  <c r="BC51" i="8"/>
  <c r="BD51" i="8"/>
  <c r="CG51" i="8"/>
  <c r="CI51" i="8"/>
  <c r="CJ51" i="8"/>
  <c r="CF51" i="8"/>
  <c r="BY55" i="8"/>
  <c r="BX55" i="8"/>
  <c r="BS57" i="8"/>
  <c r="BT57" i="8"/>
  <c r="BR57" i="8"/>
  <c r="BP57" i="8"/>
  <c r="BQ57" i="8"/>
  <c r="BY59" i="8"/>
  <c r="CB59" i="8"/>
  <c r="CA59" i="8"/>
  <c r="BX59" i="8"/>
  <c r="CH61" i="8"/>
  <c r="CF61" i="8" s="1"/>
  <c r="CG61" i="8"/>
  <c r="CO63" i="8"/>
  <c r="CN63" i="8"/>
  <c r="BK65" i="8"/>
  <c r="BI65" i="8"/>
  <c r="BL65" i="8"/>
  <c r="BH65" i="8"/>
  <c r="BQ67" i="8"/>
  <c r="BP67" i="8"/>
  <c r="BS67" i="8"/>
  <c r="BT67" i="8"/>
  <c r="BU67" i="8" s="1"/>
  <c r="Z67" i="23" s="1"/>
  <c r="CO67" i="8"/>
  <c r="CN67" i="8"/>
  <c r="CR67" i="8"/>
  <c r="CS67" i="8" s="1"/>
  <c r="AC67" i="23" s="1"/>
  <c r="CQ67" i="8"/>
  <c r="CG71" i="8"/>
  <c r="CI71" i="8"/>
  <c r="CF71" i="8"/>
  <c r="CJ71" i="8"/>
  <c r="CH73" i="8"/>
  <c r="CJ73" i="8"/>
  <c r="CG73" i="8"/>
  <c r="CF73" i="8"/>
  <c r="CI73" i="8"/>
  <c r="BQ75" i="8"/>
  <c r="BS75" i="8"/>
  <c r="BP75" i="8"/>
  <c r="BT75" i="8"/>
  <c r="BY75" i="8"/>
  <c r="CB75" i="8"/>
  <c r="CA75" i="8"/>
  <c r="BX75" i="8"/>
  <c r="BX77" i="8"/>
  <c r="CB77" i="8"/>
  <c r="BZ77" i="8"/>
  <c r="BY77" i="8"/>
  <c r="CA77" i="8"/>
  <c r="AD79" i="8"/>
  <c r="AF79" i="8"/>
  <c r="AC79" i="8"/>
  <c r="AG79" i="8"/>
  <c r="BI79" i="8"/>
  <c r="BL79" i="8"/>
  <c r="BK79" i="8"/>
  <c r="BH79" i="8"/>
  <c r="BB60" i="8"/>
  <c r="AZ60" i="8" s="1"/>
  <c r="BA60" i="8"/>
  <c r="S60" i="8"/>
  <c r="Q60" i="8"/>
  <c r="U60" i="8"/>
  <c r="V60" i="8" s="1"/>
  <c r="R60" i="23" s="1"/>
  <c r="R60" i="8"/>
  <c r="T60" i="8"/>
  <c r="BX50" i="8"/>
  <c r="CA50" i="8"/>
  <c r="CN58" i="8"/>
  <c r="CQ58" i="8"/>
  <c r="AC66" i="8"/>
  <c r="AF66" i="8"/>
  <c r="CN70" i="8"/>
  <c r="CQ70" i="8"/>
  <c r="BR72" i="8"/>
  <c r="BQ72" i="8"/>
  <c r="BP72" i="8"/>
  <c r="BT72" i="8"/>
  <c r="BU72" i="8" s="1"/>
  <c r="Z72" i="23" s="1"/>
  <c r="BS72" i="8"/>
  <c r="BZ72" i="8"/>
  <c r="CB72" i="8"/>
  <c r="CC72" i="8" s="1"/>
  <c r="AA72" i="23" s="1"/>
  <c r="CA72" i="8"/>
  <c r="BY72" i="8"/>
  <c r="BX72" i="8"/>
  <c r="BZ76" i="8"/>
  <c r="CA76" i="8"/>
  <c r="CB76" i="8"/>
  <c r="BY76" i="8"/>
  <c r="BX76" i="8"/>
  <c r="CH76" i="8"/>
  <c r="CJ76" i="8"/>
  <c r="CF76" i="8"/>
  <c r="CG76" i="8"/>
  <c r="CI76" i="8"/>
  <c r="AZ78" i="8"/>
  <c r="BC78" i="8"/>
  <c r="J54" i="8"/>
  <c r="K54" i="8"/>
  <c r="L54" i="8"/>
  <c r="I54" i="8"/>
  <c r="M54" i="8"/>
  <c r="N54" i="8" s="1"/>
  <c r="Q54" i="23" s="1"/>
  <c r="J66" i="8"/>
  <c r="I66" i="8"/>
  <c r="M66" i="8"/>
  <c r="L66" i="8"/>
  <c r="S34" i="8"/>
  <c r="J32" i="8"/>
  <c r="K52" i="8"/>
  <c r="K75" i="8"/>
  <c r="U74" i="8"/>
  <c r="T79" i="8"/>
  <c r="AG66" i="8"/>
  <c r="AD58" i="8"/>
  <c r="AD66" i="8"/>
  <c r="AE66" i="8"/>
  <c r="AR50" i="8"/>
  <c r="AS60" i="8"/>
  <c r="AR66" i="8"/>
  <c r="AU58" i="8"/>
  <c r="AU74" i="8"/>
  <c r="AV50" i="8"/>
  <c r="AW50" i="8" s="1"/>
  <c r="V50" i="23" s="1"/>
  <c r="AV52" i="8"/>
  <c r="AV54" i="8"/>
  <c r="AW54" i="8" s="1"/>
  <c r="V54" i="23" s="1"/>
  <c r="AV58" i="8"/>
  <c r="AV66" i="8"/>
  <c r="AV70" i="8"/>
  <c r="AW70" i="8" s="1"/>
  <c r="V70" i="23" s="1"/>
  <c r="AV72" i="8"/>
  <c r="AW72" i="8" s="1"/>
  <c r="V72" i="23" s="1"/>
  <c r="AV74" i="8"/>
  <c r="AU57" i="8"/>
  <c r="AU73" i="8"/>
  <c r="AV79" i="8"/>
  <c r="BD74" i="8"/>
  <c r="BA54" i="8"/>
  <c r="BA78" i="8"/>
  <c r="BB74" i="8"/>
  <c r="BI78" i="8"/>
  <c r="CB58" i="8"/>
  <c r="BY54" i="8"/>
  <c r="BY70" i="8"/>
  <c r="BZ58" i="8"/>
  <c r="CJ58" i="8"/>
  <c r="CJ74" i="8"/>
  <c r="CH58" i="8"/>
  <c r="CR58" i="8"/>
  <c r="CO62" i="8"/>
  <c r="CO70" i="8"/>
  <c r="CP58" i="8"/>
  <c r="CO79" i="8"/>
  <c r="CQ79" i="8"/>
  <c r="CN79" i="8"/>
  <c r="CR79" i="8"/>
  <c r="BZ68" i="8"/>
  <c r="BX68" i="8"/>
  <c r="CA68" i="8"/>
  <c r="BY68" i="8"/>
  <c r="CB68" i="8"/>
  <c r="CC68" i="8" s="1"/>
  <c r="AA68" i="23" s="1"/>
  <c r="BI73" i="8"/>
  <c r="BK73" i="8"/>
  <c r="BL73" i="8"/>
  <c r="BH73" i="8"/>
  <c r="AL52" i="8"/>
  <c r="AK52" i="8"/>
  <c r="S69" i="8"/>
  <c r="U69" i="8"/>
  <c r="V69" i="8" s="1"/>
  <c r="R69" i="23" s="1"/>
  <c r="T69" i="8"/>
  <c r="Q69" i="8"/>
  <c r="R69" i="8"/>
  <c r="L74" i="8"/>
  <c r="M74" i="8"/>
  <c r="K74" i="8"/>
  <c r="I74" i="8"/>
  <c r="J74" i="8"/>
  <c r="BB64" i="8"/>
  <c r="BA64" i="8"/>
  <c r="BC64" i="8"/>
  <c r="AZ64" i="8"/>
  <c r="BD64" i="8"/>
  <c r="CH52" i="8"/>
  <c r="CF52" i="8"/>
  <c r="CG52" i="8"/>
  <c r="CI52" i="8"/>
  <c r="CJ52" i="8"/>
  <c r="AK62" i="8"/>
  <c r="AL62" i="8"/>
  <c r="AM62" i="8" s="1"/>
  <c r="U62" i="23" s="1"/>
  <c r="CF62" i="8"/>
  <c r="BR68" i="8"/>
  <c r="BP68" i="8" s="1"/>
  <c r="BQ68" i="8"/>
  <c r="AK74" i="8"/>
  <c r="AL74" i="8"/>
  <c r="CN74" i="8"/>
  <c r="CQ74" i="8"/>
  <c r="AL56" i="8"/>
  <c r="AK56" i="8"/>
  <c r="AC70" i="8"/>
  <c r="AF70" i="8"/>
  <c r="AC74" i="8"/>
  <c r="AF74" i="8"/>
  <c r="BA67" i="8"/>
  <c r="BC67" i="8"/>
  <c r="BD67" i="8"/>
  <c r="BE67" i="8" s="1"/>
  <c r="X67" i="23" s="1"/>
  <c r="AZ67" i="8"/>
  <c r="AZ77" i="8"/>
  <c r="BD77" i="8"/>
  <c r="BB77" i="8"/>
  <c r="BA77" i="8"/>
  <c r="BC77" i="8"/>
  <c r="AL67" i="8"/>
  <c r="AM67" i="8" s="1"/>
  <c r="U67" i="23" s="1"/>
  <c r="AK67" i="8"/>
  <c r="Q54" i="8"/>
  <c r="R71" i="8"/>
  <c r="U71" i="8"/>
  <c r="Q71" i="8"/>
  <c r="I63" i="8"/>
  <c r="BZ49" i="8"/>
  <c r="BX49" i="8"/>
  <c r="BY49" i="8"/>
  <c r="CB49" i="8"/>
  <c r="CC49" i="8" s="1"/>
  <c r="AA49" i="23" s="1"/>
  <c r="CA49" i="8"/>
  <c r="BK49" i="8"/>
  <c r="BI49" i="8"/>
  <c r="BH49" i="8"/>
  <c r="BL49" i="8"/>
  <c r="BM49" i="8" s="1"/>
  <c r="Y49" i="23" s="1"/>
  <c r="BJ49" i="8"/>
  <c r="I51" i="8"/>
  <c r="L51" i="8"/>
  <c r="CO51" i="8"/>
  <c r="CN51" i="8"/>
  <c r="CQ51" i="8"/>
  <c r="CR51" i="8"/>
  <c r="K53" i="8"/>
  <c r="M53" i="8"/>
  <c r="L53" i="8"/>
  <c r="J53" i="8"/>
  <c r="I53" i="8"/>
  <c r="CH53" i="8"/>
  <c r="CJ53" i="8"/>
  <c r="CG53" i="8"/>
  <c r="CI53" i="8"/>
  <c r="CF53" i="8"/>
  <c r="BA55" i="8"/>
  <c r="AZ55" i="8"/>
  <c r="BC55" i="8"/>
  <c r="BD55" i="8"/>
  <c r="BE55" i="8" s="1"/>
  <c r="X55" i="23" s="1"/>
  <c r="BQ55" i="8"/>
  <c r="BP55" i="8"/>
  <c r="CO55" i="8"/>
  <c r="CR55" i="8"/>
  <c r="CS55" i="8" s="1"/>
  <c r="AC55" i="23" s="1"/>
  <c r="CQ55" i="8"/>
  <c r="CN55" i="8"/>
  <c r="BX57" i="8"/>
  <c r="CB57" i="8"/>
  <c r="BY57" i="8"/>
  <c r="BZ57" i="8"/>
  <c r="CA57" i="8"/>
  <c r="CN57" i="8"/>
  <c r="CR57" i="8"/>
  <c r="CQ57" i="8"/>
  <c r="CO57" i="8"/>
  <c r="CP57" i="8"/>
  <c r="BA59" i="8"/>
  <c r="BC59" i="8"/>
  <c r="AZ59" i="8"/>
  <c r="BD59" i="8"/>
  <c r="BA61" i="8"/>
  <c r="BB61" i="8"/>
  <c r="AZ61" i="8" s="1"/>
  <c r="AF61" i="8"/>
  <c r="AG61" i="8"/>
  <c r="AH61" i="8" s="1"/>
  <c r="T61" i="23" s="1"/>
  <c r="W61" i="23" s="1"/>
  <c r="AE61" i="8"/>
  <c r="AC61" i="8"/>
  <c r="AD61" i="8"/>
  <c r="BY63" i="8"/>
  <c r="CB63" i="8"/>
  <c r="CC63" i="8" s="1"/>
  <c r="AA63" i="23" s="1"/>
  <c r="CA63" i="8"/>
  <c r="BX63" i="8"/>
  <c r="BQ63" i="8"/>
  <c r="BP63" i="8"/>
  <c r="CG63" i="8"/>
  <c r="CF63" i="8"/>
  <c r="BC65" i="8"/>
  <c r="BA65" i="8"/>
  <c r="AZ65" i="8"/>
  <c r="BB65" i="8"/>
  <c r="BD65" i="8"/>
  <c r="CP65" i="8"/>
  <c r="CO65" i="8"/>
  <c r="CR65" i="8"/>
  <c r="CN65" i="8"/>
  <c r="CQ65" i="8"/>
  <c r="AK69" i="8"/>
  <c r="AL69" i="8"/>
  <c r="AM69" i="8" s="1"/>
  <c r="U69" i="23" s="1"/>
  <c r="CI69" i="8"/>
  <c r="CJ69" i="8"/>
  <c r="CK69" i="8" s="1"/>
  <c r="AB69" i="23" s="1"/>
  <c r="CG69" i="8"/>
  <c r="CF69" i="8"/>
  <c r="CH69" i="8"/>
  <c r="BI71" i="8"/>
  <c r="BH71" i="8"/>
  <c r="BK71" i="8"/>
  <c r="BL71" i="8"/>
  <c r="BQ71" i="8"/>
  <c r="BT71" i="8"/>
  <c r="BP71" i="8"/>
  <c r="BS71" i="8"/>
  <c r="CO71" i="8"/>
  <c r="CR71" i="8"/>
  <c r="CN71" i="8"/>
  <c r="CQ71" i="8"/>
  <c r="T73" i="8"/>
  <c r="R73" i="8"/>
  <c r="Q73" i="8"/>
  <c r="S73" i="8"/>
  <c r="U73" i="8"/>
  <c r="BR77" i="8"/>
  <c r="BP77" i="8"/>
  <c r="BT77" i="8"/>
  <c r="BQ77" i="8"/>
  <c r="BS77" i="8"/>
  <c r="CQ77" i="8"/>
  <c r="CP77" i="8"/>
  <c r="CN77" i="8"/>
  <c r="CO77" i="8"/>
  <c r="CR77" i="8"/>
  <c r="BQ79" i="8"/>
  <c r="BP79" i="8"/>
  <c r="BS79" i="8"/>
  <c r="BT79" i="8"/>
  <c r="CG79" i="8"/>
  <c r="CF79" i="8"/>
  <c r="CI79" i="8"/>
  <c r="CJ79" i="8"/>
  <c r="BP66" i="8"/>
  <c r="BS66" i="8"/>
  <c r="AC54" i="8"/>
  <c r="AF54" i="8"/>
  <c r="J60" i="8"/>
  <c r="I60" i="8"/>
  <c r="AK50" i="8"/>
  <c r="AL50" i="8"/>
  <c r="AM50" i="8" s="1"/>
  <c r="U50" i="23" s="1"/>
  <c r="BH50" i="8"/>
  <c r="CN50" i="8"/>
  <c r="CQ50" i="8"/>
  <c r="BH54" i="8"/>
  <c r="CF54" i="8"/>
  <c r="CI54" i="8"/>
  <c r="BZ56" i="8"/>
  <c r="CA56" i="8"/>
  <c r="BY56" i="8"/>
  <c r="BX56" i="8"/>
  <c r="CB56" i="8"/>
  <c r="BR56" i="8"/>
  <c r="BQ56" i="8"/>
  <c r="BT56" i="8"/>
  <c r="BS56" i="8"/>
  <c r="BP56" i="8"/>
  <c r="BP58" i="8"/>
  <c r="BS58" i="8"/>
  <c r="BH58" i="8"/>
  <c r="BK58" i="8"/>
  <c r="BZ60" i="8"/>
  <c r="BY60" i="8"/>
  <c r="CA60" i="8"/>
  <c r="BX60" i="8"/>
  <c r="CB60" i="8"/>
  <c r="CC60" i="8" s="1"/>
  <c r="AA60" i="23" s="1"/>
  <c r="CP60" i="8"/>
  <c r="CN60" i="8" s="1"/>
  <c r="CO60" i="8"/>
  <c r="AE64" i="8"/>
  <c r="AC64" i="8"/>
  <c r="AG64" i="8"/>
  <c r="AD64" i="8"/>
  <c r="AF64" i="8"/>
  <c r="BR64" i="8"/>
  <c r="BT64" i="8"/>
  <c r="BP64" i="8"/>
  <c r="BS64" i="8"/>
  <c r="BQ64" i="8"/>
  <c r="BH66" i="8"/>
  <c r="BK66" i="8"/>
  <c r="AK70" i="8"/>
  <c r="AL70" i="8"/>
  <c r="AM70" i="8" s="1"/>
  <c r="U70" i="23" s="1"/>
  <c r="BH70" i="8"/>
  <c r="AE72" i="8"/>
  <c r="AF72" i="8"/>
  <c r="AD72" i="8"/>
  <c r="AG72" i="8"/>
  <c r="AH72" i="8" s="1"/>
  <c r="T72" i="23" s="1"/>
  <c r="W72" i="23" s="1"/>
  <c r="AC72" i="8"/>
  <c r="BB72" i="8"/>
  <c r="BD72" i="8"/>
  <c r="BE72" i="8" s="1"/>
  <c r="X72" i="23" s="1"/>
  <c r="BC72" i="8"/>
  <c r="BA72" i="8"/>
  <c r="AZ72" i="8"/>
  <c r="AU76" i="8"/>
  <c r="AT76" i="8"/>
  <c r="AS78" i="8"/>
  <c r="AV78" i="8"/>
  <c r="AU78" i="8"/>
  <c r="AT78" i="8"/>
  <c r="AR78" i="8"/>
  <c r="CN78" i="8"/>
  <c r="CQ78" i="8"/>
  <c r="CH60" i="8"/>
  <c r="CF60" i="8" s="1"/>
  <c r="CG60" i="8"/>
  <c r="K50" i="8"/>
  <c r="I50" i="8" s="1"/>
  <c r="J50" i="8"/>
  <c r="J76" i="8"/>
  <c r="L76" i="8"/>
  <c r="M76" i="8"/>
  <c r="I76" i="8"/>
  <c r="AK78" i="8"/>
  <c r="AL78" i="8"/>
  <c r="BX78" i="8"/>
  <c r="CA78" i="8"/>
  <c r="BI51" i="8"/>
  <c r="BK51" i="8"/>
  <c r="BL51" i="8"/>
  <c r="BH51" i="8"/>
  <c r="AL60" i="8"/>
  <c r="AM60" i="8" s="1"/>
  <c r="U60" i="23" s="1"/>
  <c r="AK60" i="8"/>
  <c r="CF74" i="8"/>
  <c r="CI74" i="8"/>
  <c r="Q52" i="8"/>
  <c r="U52" i="8"/>
  <c r="S52" i="8"/>
  <c r="T52" i="8"/>
  <c r="R52" i="8"/>
  <c r="I55" i="8"/>
  <c r="L55" i="8"/>
  <c r="Q49" i="8"/>
  <c r="T49" i="8"/>
  <c r="R49" i="8"/>
  <c r="S49" i="8"/>
  <c r="AZ53" i="8"/>
  <c r="BD53" i="8"/>
  <c r="BC53" i="8"/>
  <c r="BB53" i="8"/>
  <c r="BA53" i="8"/>
  <c r="BQ59" i="8"/>
  <c r="BS59" i="8"/>
  <c r="BP59" i="8"/>
  <c r="BT59" i="8"/>
  <c r="AK61" i="8"/>
  <c r="AL61" i="8"/>
  <c r="AM61" i="8" s="1"/>
  <c r="U61" i="23" s="1"/>
  <c r="CP61" i="8"/>
  <c r="CO61" i="8"/>
  <c r="BY67" i="8"/>
  <c r="CA67" i="8"/>
  <c r="CB67" i="8"/>
  <c r="CC67" i="8" s="1"/>
  <c r="AA67" i="23" s="1"/>
  <c r="BX67" i="8"/>
  <c r="AD71" i="8"/>
  <c r="AC71" i="8"/>
  <c r="AG71" i="8"/>
  <c r="AF71" i="8"/>
  <c r="BS73" i="8"/>
  <c r="BP73" i="8"/>
  <c r="BT73" i="8"/>
  <c r="BQ73" i="8"/>
  <c r="BR73" i="8"/>
  <c r="CG77" i="8"/>
  <c r="CJ77" i="8"/>
  <c r="CH77" i="8"/>
  <c r="CF77" i="8"/>
  <c r="CI77" i="8"/>
  <c r="BL56" i="8"/>
  <c r="BK56" i="8"/>
  <c r="BI56" i="8"/>
  <c r="BH56" i="8"/>
  <c r="CP76" i="8"/>
  <c r="CO76" i="8"/>
  <c r="CN76" i="8"/>
  <c r="CR76" i="8"/>
  <c r="CQ76" i="8"/>
  <c r="K56" i="8"/>
  <c r="K72" i="8"/>
  <c r="S62" i="8"/>
  <c r="T62" i="8"/>
  <c r="U57" i="8"/>
  <c r="S63" i="8"/>
  <c r="AG58" i="8"/>
  <c r="AD78" i="8"/>
  <c r="AE58" i="8"/>
  <c r="AS52" i="8"/>
  <c r="AT72" i="8"/>
  <c r="AV51" i="8"/>
  <c r="AU52" i="8"/>
  <c r="AT54" i="8"/>
  <c r="AT70" i="8"/>
  <c r="AT79" i="8"/>
  <c r="BA74" i="8"/>
  <c r="BQ50" i="8"/>
  <c r="BR50" i="8"/>
  <c r="BY58" i="8"/>
  <c r="CJ50" i="8"/>
  <c r="CK50" i="8" s="1"/>
  <c r="AB50" i="23" s="1"/>
  <c r="CJ66" i="8"/>
  <c r="CG50" i="8"/>
  <c r="CG58" i="8"/>
  <c r="CG66" i="8"/>
  <c r="CG74" i="8"/>
  <c r="CH50" i="8"/>
  <c r="CH66" i="8"/>
  <c r="CR66" i="8"/>
  <c r="CO66" i="8"/>
  <c r="CP66" i="8"/>
  <c r="BI55" i="8"/>
  <c r="BH55" i="8"/>
  <c r="AL68" i="8"/>
  <c r="AM68" i="8" s="1"/>
  <c r="U68" i="23" s="1"/>
  <c r="AK68" i="8"/>
  <c r="I79" i="8"/>
  <c r="L79" i="8"/>
  <c r="BJ52" i="8"/>
  <c r="BH52" i="8"/>
  <c r="BK52" i="8"/>
  <c r="BI52" i="8"/>
  <c r="BL52" i="8"/>
  <c r="AZ62" i="8"/>
  <c r="BX62" i="8"/>
  <c r="CA62" i="8"/>
  <c r="AL72" i="8"/>
  <c r="AM72" i="8" s="1"/>
  <c r="U72" i="23" s="1"/>
  <c r="AK72" i="8"/>
  <c r="BA63" i="8"/>
  <c r="AZ63" i="8"/>
  <c r="Q65" i="8"/>
  <c r="R65" i="8"/>
  <c r="S65" i="8"/>
  <c r="T65" i="8"/>
  <c r="U65" i="8"/>
  <c r="BA49" i="8"/>
  <c r="BB49" i="8"/>
  <c r="AZ49" i="8" s="1"/>
  <c r="BP53" i="8"/>
  <c r="BT53" i="8"/>
  <c r="BS53" i="8"/>
  <c r="BR53" i="8"/>
  <c r="BQ53" i="8"/>
  <c r="BA57" i="8"/>
  <c r="AZ57" i="8"/>
  <c r="BD57" i="8"/>
  <c r="BB57" i="8"/>
  <c r="BC57" i="8"/>
  <c r="BX61" i="8"/>
  <c r="CB61" i="8"/>
  <c r="CC61" i="8" s="1"/>
  <c r="AA61" i="23" s="1"/>
  <c r="BY61" i="8"/>
  <c r="BZ61" i="8"/>
  <c r="CA61" i="8"/>
  <c r="AK65" i="8"/>
  <c r="AL65" i="8"/>
  <c r="BP69" i="8"/>
  <c r="BT69" i="8"/>
  <c r="BU69" i="8" s="1"/>
  <c r="Z69" i="23" s="1"/>
  <c r="BS69" i="8"/>
  <c r="BQ69" i="8"/>
  <c r="BR69" i="8"/>
  <c r="BY73" i="8"/>
  <c r="BZ73" i="8"/>
  <c r="BX73" i="8"/>
  <c r="CA73" i="8"/>
  <c r="CB73" i="8"/>
  <c r="J75" i="8"/>
  <c r="K55" i="8"/>
  <c r="U70" i="8"/>
  <c r="V70" i="8" s="1"/>
  <c r="R70" i="23" s="1"/>
  <c r="T63" i="8"/>
  <c r="R74" i="8"/>
  <c r="S79" i="8"/>
  <c r="S74" i="8"/>
  <c r="T70" i="8"/>
  <c r="AG78" i="8"/>
  <c r="AE63" i="8"/>
  <c r="AE71" i="8"/>
  <c r="AE79" i="8"/>
  <c r="AE78" i="8"/>
  <c r="AR54" i="8"/>
  <c r="AR70" i="8"/>
  <c r="AR57" i="8"/>
  <c r="AR73" i="8"/>
  <c r="AR51" i="8"/>
  <c r="AS57" i="8"/>
  <c r="AS73" i="8"/>
  <c r="BD54" i="8"/>
  <c r="BE54" i="8" s="1"/>
  <c r="X54" i="23" s="1"/>
  <c r="BB51" i="8"/>
  <c r="BB54" i="8"/>
  <c r="BJ51" i="8"/>
  <c r="BR59" i="8"/>
  <c r="BR67" i="8"/>
  <c r="BR75" i="8"/>
  <c r="BR70" i="8"/>
  <c r="BP70" i="8" s="1"/>
  <c r="CB70" i="8"/>
  <c r="CC70" i="8" s="1"/>
  <c r="AA70" i="23" s="1"/>
  <c r="BZ59" i="8"/>
  <c r="BZ67" i="8"/>
  <c r="BZ75" i="8"/>
  <c r="BZ54" i="8"/>
  <c r="BZ70" i="8"/>
  <c r="CH51" i="8"/>
  <c r="CR70" i="8"/>
  <c r="CS70" i="8" s="1"/>
  <c r="AC70" i="23" s="1"/>
  <c r="CP59" i="8"/>
  <c r="CP67" i="8"/>
  <c r="CP70" i="8"/>
  <c r="BZ64" i="8"/>
  <c r="BY64" i="8"/>
  <c r="CA64" i="8"/>
  <c r="BX64" i="8"/>
  <c r="CB64" i="8"/>
  <c r="BB76" i="8"/>
  <c r="BC76" i="8"/>
  <c r="BD76" i="8"/>
  <c r="BA76" i="8"/>
  <c r="AZ76" i="8"/>
  <c r="AL76" i="8"/>
  <c r="AK76" i="8"/>
  <c r="S68" i="8"/>
  <c r="Q68" i="8"/>
  <c r="R68" i="8"/>
  <c r="U68" i="8"/>
  <c r="V68" i="8" s="1"/>
  <c r="R68" i="23" s="1"/>
  <c r="T68" i="8"/>
  <c r="J68" i="8"/>
  <c r="M68" i="8"/>
  <c r="N68" i="8" s="1"/>
  <c r="Q68" i="23" s="1"/>
  <c r="I68" i="8"/>
  <c r="L68" i="8"/>
  <c r="BI64" i="8"/>
  <c r="BL64" i="8"/>
  <c r="BK64" i="8"/>
  <c r="BH64" i="8"/>
  <c r="AE52" i="8"/>
  <c r="AG52" i="8"/>
  <c r="AF52" i="8"/>
  <c r="AC52" i="8"/>
  <c r="AD52" i="8"/>
  <c r="BZ52" i="8"/>
  <c r="CB52" i="8"/>
  <c r="BY52" i="8"/>
  <c r="BX52" i="8"/>
  <c r="CA52" i="8"/>
  <c r="CP52" i="8"/>
  <c r="CR52" i="8"/>
  <c r="CQ52" i="8"/>
  <c r="CO52" i="8"/>
  <c r="CN52" i="8"/>
  <c r="BH62" i="8"/>
  <c r="CH68" i="8"/>
  <c r="CG68" i="8"/>
  <c r="CF68" i="8"/>
  <c r="CI68" i="8"/>
  <c r="CJ68" i="8"/>
  <c r="CK68" i="8" s="1"/>
  <c r="AB68" i="23" s="1"/>
  <c r="CP68" i="8"/>
  <c r="CR68" i="8"/>
  <c r="CS68" i="8" s="1"/>
  <c r="AC68" i="23" s="1"/>
  <c r="CQ68" i="8"/>
  <c r="CN68" i="8"/>
  <c r="CO68" i="8"/>
  <c r="BX74" i="8"/>
  <c r="CA74" i="8"/>
  <c r="CO75" i="8"/>
  <c r="CR75" i="8"/>
  <c r="CQ75" i="8"/>
  <c r="CN75" i="8"/>
  <c r="BY79" i="8"/>
  <c r="CB79" i="8"/>
  <c r="CA79" i="8"/>
  <c r="BX79" i="8"/>
  <c r="BA73" i="8"/>
  <c r="BB73" i="8"/>
  <c r="AZ73" i="8"/>
  <c r="BC73" i="8"/>
  <c r="BD73" i="8"/>
  <c r="AL59" i="8"/>
  <c r="AK59" i="8"/>
  <c r="Q53" i="8"/>
  <c r="S53" i="8"/>
  <c r="R53" i="8"/>
  <c r="T53" i="8"/>
  <c r="I59" i="8"/>
  <c r="L59" i="8"/>
  <c r="I70" i="8"/>
  <c r="M70" i="8"/>
  <c r="N70" i="8" s="1"/>
  <c r="Q70" i="23" s="1"/>
  <c r="L70" i="8"/>
  <c r="J70" i="8"/>
  <c r="K70" i="8"/>
  <c r="K77" i="8"/>
  <c r="I77" i="8"/>
  <c r="M77" i="8"/>
  <c r="J77" i="8"/>
  <c r="L77" i="8"/>
  <c r="BQ49" i="8"/>
  <c r="BR49" i="8"/>
  <c r="BP49" i="8" s="1"/>
  <c r="CP49" i="8"/>
  <c r="CO49" i="8"/>
  <c r="CQ49" i="8"/>
  <c r="CN49" i="8"/>
  <c r="CR49" i="8"/>
  <c r="CS49" i="8" s="1"/>
  <c r="AC49" i="23" s="1"/>
  <c r="BY51" i="8"/>
  <c r="BX51" i="8"/>
  <c r="CA51" i="8"/>
  <c r="CB51" i="8"/>
  <c r="BQ51" i="8"/>
  <c r="BT51" i="8"/>
  <c r="BP51" i="8"/>
  <c r="BS51" i="8"/>
  <c r="BY53" i="8"/>
  <c r="BX53" i="8"/>
  <c r="BZ53" i="8"/>
  <c r="CA53" i="8"/>
  <c r="CB53" i="8"/>
  <c r="CO53" i="8"/>
  <c r="CN53" i="8"/>
  <c r="CR53" i="8"/>
  <c r="CQ53" i="8"/>
  <c r="CP53" i="8"/>
  <c r="AD55" i="8"/>
  <c r="AG55" i="8"/>
  <c r="AH55" i="8" s="1"/>
  <c r="T55" i="23" s="1"/>
  <c r="W55" i="23" s="1"/>
  <c r="AC55" i="8"/>
  <c r="AF55" i="8"/>
  <c r="CG55" i="8"/>
  <c r="CF55" i="8"/>
  <c r="CJ55" i="8"/>
  <c r="CK55" i="8" s="1"/>
  <c r="AB55" i="23" s="1"/>
  <c r="CI55" i="8"/>
  <c r="AK57" i="8"/>
  <c r="AL57" i="8"/>
  <c r="CG57" i="8"/>
  <c r="CJ57" i="8"/>
  <c r="CH57" i="8"/>
  <c r="CF57" i="8"/>
  <c r="CI57" i="8"/>
  <c r="BI59" i="8"/>
  <c r="BL59" i="8"/>
  <c r="BK59" i="8"/>
  <c r="BH59" i="8"/>
  <c r="CG59" i="8"/>
  <c r="CF59" i="8"/>
  <c r="CI59" i="8"/>
  <c r="CJ59" i="8"/>
  <c r="BI63" i="8"/>
  <c r="BH63" i="8"/>
  <c r="CF65" i="8"/>
  <c r="CJ65" i="8"/>
  <c r="CI65" i="8"/>
  <c r="CG65" i="8"/>
  <c r="CH65" i="8"/>
  <c r="CA65" i="8"/>
  <c r="BY65" i="8"/>
  <c r="BX65" i="8"/>
  <c r="BZ65" i="8"/>
  <c r="CB65" i="8"/>
  <c r="BI67" i="8"/>
  <c r="BK67" i="8"/>
  <c r="BL67" i="8"/>
  <c r="BM67" i="8" s="1"/>
  <c r="Y67" i="23" s="1"/>
  <c r="BH67" i="8"/>
  <c r="CG67" i="8"/>
  <c r="CJ67" i="8"/>
  <c r="CK67" i="8" s="1"/>
  <c r="AB67" i="23" s="1"/>
  <c r="CI67" i="8"/>
  <c r="CF67" i="8"/>
  <c r="BZ69" i="8"/>
  <c r="BY69" i="8"/>
  <c r="BX69" i="8"/>
  <c r="CA69" i="8"/>
  <c r="CB69" i="8"/>
  <c r="CC69" i="8" s="1"/>
  <c r="AA69" i="23" s="1"/>
  <c r="CO69" i="8"/>
  <c r="CN69" i="8"/>
  <c r="CR69" i="8"/>
  <c r="CS69" i="8" s="1"/>
  <c r="AC69" i="23" s="1"/>
  <c r="CP69" i="8"/>
  <c r="CQ69" i="8"/>
  <c r="AK73" i="8"/>
  <c r="AL73" i="8"/>
  <c r="CN73" i="8"/>
  <c r="CR73" i="8"/>
  <c r="CQ73" i="8"/>
  <c r="CP73" i="8"/>
  <c r="CO73" i="8"/>
  <c r="AD75" i="8"/>
  <c r="AG75" i="8"/>
  <c r="AC75" i="8"/>
  <c r="AF75" i="8"/>
  <c r="BA75" i="8"/>
  <c r="BD75" i="8"/>
  <c r="BC75" i="8"/>
  <c r="AZ75" i="8"/>
  <c r="CG75" i="8"/>
  <c r="CF75" i="8"/>
  <c r="CJ75" i="8"/>
  <c r="CI75" i="8"/>
  <c r="AK77" i="8"/>
  <c r="AL77" i="8"/>
  <c r="AF77" i="8"/>
  <c r="AG77" i="8"/>
  <c r="AE77" i="8"/>
  <c r="AC77" i="8"/>
  <c r="AD77" i="8"/>
  <c r="K78" i="8"/>
  <c r="L78" i="8"/>
  <c r="J78" i="8"/>
  <c r="I78" i="8"/>
  <c r="M78" i="8"/>
  <c r="AK54" i="8"/>
  <c r="AL54" i="8"/>
  <c r="AM54" i="8" s="1"/>
  <c r="U54" i="23" s="1"/>
  <c r="CN54" i="8"/>
  <c r="CQ54" i="8"/>
  <c r="AE56" i="8"/>
  <c r="AF56" i="8"/>
  <c r="AG56" i="8"/>
  <c r="AC56" i="8"/>
  <c r="AD56" i="8"/>
  <c r="BB56" i="8"/>
  <c r="BD56" i="8"/>
  <c r="BA56" i="8"/>
  <c r="AZ56" i="8"/>
  <c r="BC56" i="8"/>
  <c r="CP56" i="8"/>
  <c r="CQ56" i="8"/>
  <c r="CO56" i="8"/>
  <c r="CN56" i="8"/>
  <c r="CR56" i="8"/>
  <c r="AK58" i="8"/>
  <c r="AL58" i="8"/>
  <c r="AZ58" i="8"/>
  <c r="BC58" i="8"/>
  <c r="AE60" i="8"/>
  <c r="AD60" i="8"/>
  <c r="AG60" i="8"/>
  <c r="AH60" i="8" s="1"/>
  <c r="T60" i="23" s="1"/>
  <c r="W60" i="23" s="1"/>
  <c r="AC60" i="8"/>
  <c r="AF60" i="8"/>
  <c r="BR60" i="8"/>
  <c r="BP60" i="8"/>
  <c r="BQ60" i="8"/>
  <c r="CP64" i="8"/>
  <c r="CN64" i="8"/>
  <c r="CR64" i="8"/>
  <c r="CQ64" i="8"/>
  <c r="CO64" i="8"/>
  <c r="AZ66" i="8"/>
  <c r="BC66" i="8"/>
  <c r="BX66" i="8"/>
  <c r="CA66" i="8"/>
  <c r="CF70" i="8"/>
  <c r="CI70" i="8"/>
  <c r="AZ70" i="8"/>
  <c r="BC70" i="8"/>
  <c r="CH72" i="8"/>
  <c r="CF72" i="8"/>
  <c r="CG72" i="8"/>
  <c r="CJ72" i="8"/>
  <c r="CK72" i="8" s="1"/>
  <c r="AB72" i="23" s="1"/>
  <c r="CI72" i="8"/>
  <c r="AE76" i="8"/>
  <c r="AD76" i="8"/>
  <c r="AF76" i="8"/>
  <c r="AC76" i="8"/>
  <c r="AG76" i="8"/>
  <c r="BR76" i="8"/>
  <c r="BP76" i="8"/>
  <c r="BQ76" i="8"/>
  <c r="BT76" i="8"/>
  <c r="BS76" i="8"/>
  <c r="CF78" i="8"/>
  <c r="CI78" i="8"/>
  <c r="BP78" i="8"/>
  <c r="BS78" i="8"/>
  <c r="CP72" i="8"/>
  <c r="CQ72" i="8"/>
  <c r="CO72" i="8"/>
  <c r="CR72" i="8"/>
  <c r="CS72" i="8" s="1"/>
  <c r="AC72" i="23" s="1"/>
  <c r="CN72" i="8"/>
  <c r="BH74" i="8"/>
  <c r="BK74" i="8"/>
  <c r="I58" i="8"/>
  <c r="M58" i="8"/>
  <c r="K58" i="8"/>
  <c r="J58" i="8"/>
  <c r="L58" i="8"/>
  <c r="AU18" i="8"/>
  <c r="AT18" i="8"/>
  <c r="CP30" i="8"/>
  <c r="M23" i="8"/>
  <c r="L23" i="8"/>
  <c r="AR9" i="8"/>
  <c r="BY31" i="8"/>
  <c r="Q15" i="8"/>
  <c r="U15" i="8"/>
  <c r="T15" i="8"/>
  <c r="Q34" i="8"/>
  <c r="R15" i="8"/>
  <c r="T34" i="8"/>
  <c r="J23" i="8"/>
  <c r="J21" i="8"/>
  <c r="K37" i="8"/>
  <c r="BQ27" i="8"/>
  <c r="AV31" i="8"/>
  <c r="AW31" i="8" s="1"/>
  <c r="V31" i="23" s="1"/>
  <c r="AR11" i="8"/>
  <c r="AS18" i="8"/>
  <c r="BR23" i="8"/>
  <c r="J37" i="8"/>
  <c r="AF17" i="8"/>
  <c r="AU28" i="8"/>
  <c r="BB33" i="8"/>
  <c r="J25" i="8"/>
  <c r="AU23" i="8"/>
  <c r="BL31" i="8"/>
  <c r="BM31" i="8" s="1"/>
  <c r="Y31" i="23" s="1"/>
  <c r="AT38" i="8"/>
  <c r="AV23" i="8"/>
  <c r="M25" i="8"/>
  <c r="R29" i="8"/>
  <c r="AT8" i="8"/>
  <c r="AS9" i="8"/>
  <c r="AR23" i="8"/>
  <c r="BR19" i="8"/>
  <c r="BP19" i="8" s="1"/>
  <c r="I23" i="8"/>
  <c r="AS17" i="8"/>
  <c r="AV35" i="8"/>
  <c r="AU8" i="8"/>
  <c r="AR32" i="8"/>
  <c r="I21" i="8"/>
  <c r="U31" i="8"/>
  <c r="V31" i="8" s="1"/>
  <c r="R31" i="23" s="1"/>
  <c r="AZ13" i="8"/>
  <c r="J17" i="8"/>
  <c r="R25" i="8"/>
  <c r="AR25" i="8"/>
  <c r="AV14" i="8"/>
  <c r="AW14" i="8" s="1"/>
  <c r="V14" i="23" s="1"/>
  <c r="AU24" i="8"/>
  <c r="AS10" i="8"/>
  <c r="AS35" i="8"/>
  <c r="BB25" i="8"/>
  <c r="AE31" i="8"/>
  <c r="L32" i="8"/>
  <c r="BD13" i="8"/>
  <c r="BE13" i="8" s="1"/>
  <c r="X13" i="23" s="1"/>
  <c r="BI27" i="8"/>
  <c r="BC13" i="8"/>
  <c r="M37" i="8"/>
  <c r="K26" i="8"/>
  <c r="I26" i="8" s="1"/>
  <c r="S21" i="8"/>
  <c r="AT24" i="8"/>
  <c r="BA13" i="8"/>
  <c r="I37" i="8"/>
  <c r="R17" i="8"/>
  <c r="S13" i="8"/>
  <c r="Q13" i="8" s="1"/>
  <c r="AF34" i="8"/>
  <c r="AS15" i="8"/>
  <c r="BL23" i="8"/>
  <c r="U21" i="8"/>
  <c r="V21" i="8" s="1"/>
  <c r="R21" i="23" s="1"/>
  <c r="AD37" i="8"/>
  <c r="AV27" i="8"/>
  <c r="AW27" i="8" s="1"/>
  <c r="V27" i="23" s="1"/>
  <c r="AT30" i="8"/>
  <c r="BB29" i="8"/>
  <c r="BT35" i="8"/>
  <c r="CR9" i="8"/>
  <c r="CS9" i="8" s="1"/>
  <c r="AC9" i="23" s="1"/>
  <c r="M32" i="8"/>
  <c r="K29" i="8"/>
  <c r="AU15" i="8"/>
  <c r="AR33" i="8"/>
  <c r="CG31" i="8"/>
  <c r="CQ33" i="8"/>
  <c r="CP33" i="8"/>
  <c r="R13" i="8"/>
  <c r="AG25" i="8"/>
  <c r="AU37" i="8"/>
  <c r="AU13" i="8"/>
  <c r="AS26" i="8"/>
  <c r="BI19" i="8"/>
  <c r="BY11" i="8"/>
  <c r="J9" i="8"/>
  <c r="J33" i="8"/>
  <c r="K9" i="8"/>
  <c r="I9" i="8" s="1"/>
  <c r="U29" i="8"/>
  <c r="V29" i="8" s="1"/>
  <c r="R29" i="23" s="1"/>
  <c r="R33" i="8"/>
  <c r="S25" i="8"/>
  <c r="AG37" i="8"/>
  <c r="AD25" i="8"/>
  <c r="AS32" i="8"/>
  <c r="AR15" i="8"/>
  <c r="AU32" i="8"/>
  <c r="BD25" i="8"/>
  <c r="BI11" i="8"/>
  <c r="BT11" i="8"/>
  <c r="BQ11" i="8"/>
  <c r="CB19" i="8"/>
  <c r="CC19" i="8" s="1"/>
  <c r="AA19" i="23" s="1"/>
  <c r="CJ15" i="8"/>
  <c r="CR33" i="8"/>
  <c r="CO9" i="8"/>
  <c r="CQ9" i="8"/>
  <c r="BK23" i="8"/>
  <c r="AD31" i="8"/>
  <c r="T29" i="8"/>
  <c r="J26" i="8"/>
  <c r="Q31" i="8"/>
  <c r="U9" i="8"/>
  <c r="V9" i="8" s="1"/>
  <c r="R9" i="23" s="1"/>
  <c r="R9" i="8"/>
  <c r="S29" i="8"/>
  <c r="AD9" i="8"/>
  <c r="AF30" i="8"/>
  <c r="AR14" i="8"/>
  <c r="AV33" i="8"/>
  <c r="AU14" i="8"/>
  <c r="AU26" i="8"/>
  <c r="AR8" i="8"/>
  <c r="AV12" i="8"/>
  <c r="AU16" i="8"/>
  <c r="BD29" i="8"/>
  <c r="BE29" i="8" s="1"/>
  <c r="X29" i="23" s="1"/>
  <c r="BI23" i="8"/>
  <c r="BJ11" i="8"/>
  <c r="BT23" i="8"/>
  <c r="BQ35" i="8"/>
  <c r="CB23" i="8"/>
  <c r="BY23" i="8"/>
  <c r="BZ11" i="8"/>
  <c r="CH31" i="8"/>
  <c r="CP25" i="8"/>
  <c r="CO29" i="8"/>
  <c r="CP17" i="8"/>
  <c r="AF31" i="8"/>
  <c r="AC31" i="8"/>
  <c r="S31" i="8"/>
  <c r="M29" i="8"/>
  <c r="N29" i="8" s="1"/>
  <c r="Q29" i="23" s="1"/>
  <c r="AD17" i="8"/>
  <c r="AE9" i="8"/>
  <c r="AC9" i="8" s="1"/>
  <c r="AS8" i="8"/>
  <c r="AR18" i="8"/>
  <c r="AS28" i="8"/>
  <c r="AT12" i="8"/>
  <c r="AT32" i="8"/>
  <c r="AV11" i="8"/>
  <c r="AU12" i="8"/>
  <c r="AV15" i="8"/>
  <c r="AS25" i="8"/>
  <c r="AS29" i="8"/>
  <c r="AT10" i="8"/>
  <c r="AT14" i="8"/>
  <c r="AT29" i="8"/>
  <c r="BB17" i="8"/>
  <c r="BI15" i="8"/>
  <c r="BT15" i="8"/>
  <c r="BT31" i="8"/>
  <c r="BU31" i="8" s="1"/>
  <c r="Z31" i="23" s="1"/>
  <c r="BY19" i="8"/>
  <c r="CG15" i="8"/>
  <c r="CR13" i="8"/>
  <c r="CS13" i="8" s="1"/>
  <c r="AC13" i="23" s="1"/>
  <c r="CR29" i="8"/>
  <c r="CS29" i="8" s="1"/>
  <c r="AC29" i="23" s="1"/>
  <c r="CO17" i="8"/>
  <c r="CO33" i="8"/>
  <c r="CP9" i="8"/>
  <c r="CP29" i="8"/>
  <c r="CQ29" i="8"/>
  <c r="R31" i="8"/>
  <c r="K13" i="8"/>
  <c r="K33" i="8"/>
  <c r="AE38" i="8"/>
  <c r="AR26" i="8"/>
  <c r="AR29" i="8"/>
  <c r="AR12" i="8"/>
  <c r="AR31" i="8"/>
  <c r="AT13" i="8"/>
  <c r="AU29" i="8"/>
  <c r="BA17" i="8"/>
  <c r="BQ15" i="8"/>
  <c r="CR25" i="8"/>
  <c r="CQ38" i="8"/>
  <c r="CO21" i="8"/>
  <c r="CP21" i="8"/>
  <c r="CN21" i="8" s="1"/>
  <c r="M13" i="8"/>
  <c r="N13" i="8" s="1"/>
  <c r="Q13" i="23" s="1"/>
  <c r="AU31" i="8"/>
  <c r="AR13" i="8"/>
  <c r="AS13" i="8"/>
  <c r="AV26" i="8"/>
  <c r="AW26" i="8" s="1"/>
  <c r="V26" i="23" s="1"/>
  <c r="AS31" i="8"/>
  <c r="CO13" i="8"/>
  <c r="S35" i="8"/>
  <c r="U35" i="8"/>
  <c r="R35" i="8"/>
  <c r="Q35" i="8"/>
  <c r="T35" i="8"/>
  <c r="J19" i="8"/>
  <c r="I19" i="8"/>
  <c r="BZ9" i="8"/>
  <c r="CA9" i="8"/>
  <c r="BX9" i="8"/>
  <c r="BY9" i="8"/>
  <c r="CB9" i="8"/>
  <c r="CC9" i="8" s="1"/>
  <c r="AA9" i="23" s="1"/>
  <c r="CF11" i="8"/>
  <c r="CI11" i="8"/>
  <c r="BR13" i="8"/>
  <c r="BP13" i="8" s="1"/>
  <c r="BQ13" i="8"/>
  <c r="BX15" i="8"/>
  <c r="CA15" i="8"/>
  <c r="CH17" i="8"/>
  <c r="CJ17" i="8"/>
  <c r="CF17" i="8"/>
  <c r="CG17" i="8"/>
  <c r="CI17" i="8"/>
  <c r="BB19" i="8"/>
  <c r="AZ19" i="8" s="1"/>
  <c r="BA19" i="8"/>
  <c r="AL21" i="8"/>
  <c r="AM21" i="8" s="1"/>
  <c r="U21" i="23" s="1"/>
  <c r="AK21" i="8"/>
  <c r="CH21" i="8"/>
  <c r="CF21" i="8" s="1"/>
  <c r="CG21" i="8"/>
  <c r="CF23" i="8"/>
  <c r="CI23" i="8"/>
  <c r="AL25" i="8"/>
  <c r="AK25" i="8"/>
  <c r="BX27" i="8"/>
  <c r="CA27" i="8"/>
  <c r="I16" i="8"/>
  <c r="M16" i="8"/>
  <c r="J16" i="8"/>
  <c r="K16" i="8"/>
  <c r="L16" i="8"/>
  <c r="K8" i="8"/>
  <c r="I8" i="8" s="1"/>
  <c r="J8" i="8"/>
  <c r="BX10" i="8"/>
  <c r="CB10" i="8"/>
  <c r="BY10" i="8"/>
  <c r="BZ10" i="8"/>
  <c r="CA10" i="8"/>
  <c r="BC12" i="8"/>
  <c r="AZ12" i="8"/>
  <c r="BD12" i="8"/>
  <c r="BA12" i="8"/>
  <c r="BB12" i="8"/>
  <c r="BA18" i="8"/>
  <c r="AZ18" i="8"/>
  <c r="BC18" i="8"/>
  <c r="BD18" i="8"/>
  <c r="R20" i="8"/>
  <c r="T20" i="8"/>
  <c r="S20" i="8"/>
  <c r="U20" i="8"/>
  <c r="V20" i="8" s="1"/>
  <c r="R20" i="23" s="1"/>
  <c r="Q20" i="8"/>
  <c r="R22" i="8"/>
  <c r="T22" i="8"/>
  <c r="Q22" i="8"/>
  <c r="U22" i="8"/>
  <c r="V22" i="8" s="1"/>
  <c r="R22" i="23" s="1"/>
  <c r="BX26" i="8"/>
  <c r="CB26" i="8"/>
  <c r="CC26" i="8" s="1"/>
  <c r="AA26" i="23" s="1"/>
  <c r="BY26" i="8"/>
  <c r="BZ26" i="8"/>
  <c r="CA26" i="8"/>
  <c r="AR27" i="8"/>
  <c r="BA21" i="8"/>
  <c r="CB27" i="8"/>
  <c r="CC27" i="8" s="1"/>
  <c r="AA27" i="23" s="1"/>
  <c r="BY27" i="8"/>
  <c r="BJ37" i="8"/>
  <c r="BI37" i="8"/>
  <c r="BK37" i="8"/>
  <c r="BL37" i="8"/>
  <c r="BH37" i="8"/>
  <c r="I25" i="8"/>
  <c r="L25" i="8"/>
  <c r="BH25" i="8"/>
  <c r="BI25" i="8"/>
  <c r="BK25" i="8"/>
  <c r="BL25" i="8"/>
  <c r="AE35" i="8"/>
  <c r="AC35" i="8"/>
  <c r="AD35" i="8"/>
  <c r="AF35" i="8"/>
  <c r="AG35" i="8"/>
  <c r="BB11" i="8"/>
  <c r="BA11" i="8"/>
  <c r="BC11" i="8"/>
  <c r="AZ11" i="8"/>
  <c r="BD11" i="8"/>
  <c r="CQ11" i="8"/>
  <c r="CO11" i="8"/>
  <c r="CN11" i="8"/>
  <c r="CP11" i="8"/>
  <c r="CR11" i="8"/>
  <c r="AL13" i="8"/>
  <c r="AM13" i="8" s="1"/>
  <c r="U13" i="23" s="1"/>
  <c r="AK13" i="8"/>
  <c r="BZ13" i="8"/>
  <c r="BX13" i="8" s="1"/>
  <c r="BY13" i="8"/>
  <c r="CQ15" i="8"/>
  <c r="CO15" i="8"/>
  <c r="CP15" i="8"/>
  <c r="CR15" i="8"/>
  <c r="CN15" i="8"/>
  <c r="AE19" i="8"/>
  <c r="AF19" i="8"/>
  <c r="AG19" i="8"/>
  <c r="AH19" i="8" s="1"/>
  <c r="T19" i="23" s="1"/>
  <c r="W19" i="23" s="1"/>
  <c r="AC19" i="8"/>
  <c r="AD19" i="8"/>
  <c r="BB23" i="8"/>
  <c r="BC23" i="8"/>
  <c r="BD23" i="8"/>
  <c r="AZ23" i="8"/>
  <c r="BA23" i="8"/>
  <c r="CN23" i="8"/>
  <c r="CR23" i="8"/>
  <c r="CP23" i="8"/>
  <c r="CQ23" i="8"/>
  <c r="CO23" i="8"/>
  <c r="CH25" i="8"/>
  <c r="CG25" i="8"/>
  <c r="CF25" i="8"/>
  <c r="CI25" i="8"/>
  <c r="CJ25" i="8"/>
  <c r="CF27" i="8"/>
  <c r="CI27" i="8"/>
  <c r="AL29" i="8"/>
  <c r="AM29" i="8" s="1"/>
  <c r="U29" i="23" s="1"/>
  <c r="AK29" i="8"/>
  <c r="BR29" i="8"/>
  <c r="BP29" i="8" s="1"/>
  <c r="BQ29" i="8"/>
  <c r="BH31" i="8"/>
  <c r="BK31" i="8"/>
  <c r="AC33" i="8"/>
  <c r="AF33" i="8"/>
  <c r="AZ33" i="8"/>
  <c r="BC33" i="8"/>
  <c r="CF35" i="8"/>
  <c r="CI35" i="8"/>
  <c r="AZ37" i="8"/>
  <c r="BC37" i="8"/>
  <c r="CN37" i="8"/>
  <c r="CQ37" i="8"/>
  <c r="AL27" i="8"/>
  <c r="AM27" i="8" s="1"/>
  <c r="U27" i="23" s="1"/>
  <c r="AK27" i="8"/>
  <c r="K35" i="8"/>
  <c r="J35" i="8"/>
  <c r="M35" i="8"/>
  <c r="L35" i="8"/>
  <c r="I35" i="8"/>
  <c r="Q8" i="8"/>
  <c r="U8" i="8"/>
  <c r="V8" i="8" s="1"/>
  <c r="R8" i="23" s="1"/>
  <c r="T8" i="8"/>
  <c r="R8" i="8"/>
  <c r="S8" i="8"/>
  <c r="AL8" i="8"/>
  <c r="AM8" i="8" s="1"/>
  <c r="U8" i="23" s="1"/>
  <c r="AK8" i="8"/>
  <c r="BQ8" i="8"/>
  <c r="R10" i="8"/>
  <c r="U10" i="8"/>
  <c r="T10" i="8"/>
  <c r="Q10" i="8"/>
  <c r="CO10" i="8"/>
  <c r="CN10" i="8"/>
  <c r="CR10" i="8"/>
  <c r="CQ10" i="8"/>
  <c r="BY12" i="8"/>
  <c r="CB12" i="8"/>
  <c r="BX12" i="8"/>
  <c r="CA12" i="8"/>
  <c r="BI14" i="8"/>
  <c r="BB16" i="8"/>
  <c r="BC16" i="8"/>
  <c r="BD16" i="8"/>
  <c r="AZ16" i="8"/>
  <c r="BA16" i="8"/>
  <c r="CN16" i="8"/>
  <c r="CO16" i="8"/>
  <c r="CQ16" i="8"/>
  <c r="CP16" i="8"/>
  <c r="BZ18" i="8"/>
  <c r="BX18" i="8"/>
  <c r="BY18" i="8"/>
  <c r="CA18" i="8"/>
  <c r="CB18" i="8"/>
  <c r="AC20" i="8"/>
  <c r="AG20" i="8"/>
  <c r="AH20" i="8" s="1"/>
  <c r="T20" i="23" s="1"/>
  <c r="W20" i="23" s="1"/>
  <c r="AD20" i="8"/>
  <c r="AE20" i="8"/>
  <c r="AF20" i="8"/>
  <c r="BY20" i="8"/>
  <c r="BX20" i="8"/>
  <c r="CA20" i="8"/>
  <c r="CB20" i="8"/>
  <c r="CC20" i="8" s="1"/>
  <c r="AA20" i="23" s="1"/>
  <c r="BI20" i="8"/>
  <c r="BH20" i="8"/>
  <c r="CO20" i="8"/>
  <c r="CP20" i="8"/>
  <c r="CN20" i="8" s="1"/>
  <c r="BY22" i="8"/>
  <c r="BX22" i="8"/>
  <c r="BZ22" i="8"/>
  <c r="CA22" i="8"/>
  <c r="CB22" i="8"/>
  <c r="CC22" i="8" s="1"/>
  <c r="AA22" i="23" s="1"/>
  <c r="CG22" i="8"/>
  <c r="CH22" i="8"/>
  <c r="CF22" i="8" s="1"/>
  <c r="AZ24" i="8"/>
  <c r="BD24" i="8"/>
  <c r="BA24" i="8"/>
  <c r="BB24" i="8"/>
  <c r="BC24" i="8"/>
  <c r="AL24" i="8"/>
  <c r="AK24" i="8"/>
  <c r="CN24" i="8"/>
  <c r="CP24" i="8"/>
  <c r="CO24" i="8"/>
  <c r="CQ24" i="8"/>
  <c r="AL26" i="8"/>
  <c r="AM26" i="8" s="1"/>
  <c r="U26" i="23" s="1"/>
  <c r="AK26" i="8"/>
  <c r="BA26" i="8"/>
  <c r="BD26" i="8"/>
  <c r="BE26" i="8" s="1"/>
  <c r="X26" i="23" s="1"/>
  <c r="AZ26" i="8"/>
  <c r="BC26" i="8"/>
  <c r="AL30" i="8"/>
  <c r="AK30" i="8"/>
  <c r="BI30" i="8"/>
  <c r="BH30" i="8"/>
  <c r="BK30" i="8"/>
  <c r="BL30" i="8"/>
  <c r="CO30" i="8"/>
  <c r="CN30" i="8"/>
  <c r="CR30" i="8"/>
  <c r="AE32" i="8"/>
  <c r="AF32" i="8"/>
  <c r="AG32" i="8"/>
  <c r="AC32" i="8"/>
  <c r="AD32" i="8"/>
  <c r="BI32" i="8"/>
  <c r="BH32" i="8"/>
  <c r="BK32" i="8"/>
  <c r="BL32" i="8"/>
  <c r="J34" i="8"/>
  <c r="M34" i="8"/>
  <c r="I34" i="8"/>
  <c r="L34" i="8"/>
  <c r="BR34" i="8"/>
  <c r="BT34" i="8"/>
  <c r="BP34" i="8"/>
  <c r="BQ34" i="8"/>
  <c r="BS34" i="8"/>
  <c r="CO34" i="8"/>
  <c r="CN34" i="8"/>
  <c r="CR34" i="8"/>
  <c r="CQ34" i="8"/>
  <c r="AE36" i="8"/>
  <c r="AF36" i="8"/>
  <c r="AC36" i="8"/>
  <c r="AD36" i="8"/>
  <c r="AG36" i="8"/>
  <c r="CN36" i="8"/>
  <c r="CO36" i="8"/>
  <c r="CQ36" i="8"/>
  <c r="CP36" i="8"/>
  <c r="J38" i="8"/>
  <c r="L38" i="8"/>
  <c r="M38" i="8"/>
  <c r="I38" i="8"/>
  <c r="BA38" i="8"/>
  <c r="AZ38" i="8"/>
  <c r="BC38" i="8"/>
  <c r="BD38" i="8"/>
  <c r="CH38" i="8"/>
  <c r="CG38" i="8"/>
  <c r="CI38" i="8"/>
  <c r="CF38" i="8"/>
  <c r="CJ38" i="8"/>
  <c r="M17" i="8"/>
  <c r="U17" i="8"/>
  <c r="U33" i="8"/>
  <c r="AG17" i="8"/>
  <c r="AG33" i="8"/>
  <c r="AR10" i="8"/>
  <c r="AU10" i="8"/>
  <c r="AT16" i="8"/>
  <c r="AV16" i="8"/>
  <c r="AV24" i="8"/>
  <c r="AV28" i="8"/>
  <c r="AW28" i="8" s="1"/>
  <c r="V28" i="23" s="1"/>
  <c r="AV30" i="8"/>
  <c r="AU9" i="8"/>
  <c r="AU17" i="8"/>
  <c r="AU25" i="8"/>
  <c r="AU35" i="8"/>
  <c r="AR35" i="8"/>
  <c r="BD37" i="8"/>
  <c r="BB38" i="8"/>
  <c r="BB37" i="8"/>
  <c r="CB15" i="8"/>
  <c r="BZ12" i="8"/>
  <c r="BZ20" i="8"/>
  <c r="CJ11" i="8"/>
  <c r="CJ27" i="8"/>
  <c r="CK27" i="8" s="1"/>
  <c r="AB27" i="23" s="1"/>
  <c r="CG11" i="8"/>
  <c r="CG19" i="8"/>
  <c r="CG27" i="8"/>
  <c r="CG35" i="8"/>
  <c r="CH19" i="8"/>
  <c r="CF19" i="8" s="1"/>
  <c r="CH35" i="8"/>
  <c r="CR37" i="8"/>
  <c r="CP37" i="8"/>
  <c r="CH29" i="8"/>
  <c r="CI29" i="8"/>
  <c r="CG29" i="8"/>
  <c r="CJ29" i="8"/>
  <c r="CK29" i="8" s="1"/>
  <c r="AB29" i="23" s="1"/>
  <c r="CF29" i="8"/>
  <c r="S19" i="8"/>
  <c r="U19" i="8"/>
  <c r="V19" i="8" s="1"/>
  <c r="R19" i="23" s="1"/>
  <c r="R19" i="8"/>
  <c r="Q19" i="8"/>
  <c r="T19" i="8"/>
  <c r="K27" i="8"/>
  <c r="M27" i="8"/>
  <c r="N27" i="8" s="1"/>
  <c r="Q27" i="23" s="1"/>
  <c r="J27" i="8"/>
  <c r="I27" i="8"/>
  <c r="L27" i="8"/>
  <c r="I33" i="8"/>
  <c r="L33" i="8"/>
  <c r="AC25" i="8"/>
  <c r="AF25" i="8"/>
  <c r="I13" i="8"/>
  <c r="L13" i="8"/>
  <c r="CH9" i="8"/>
  <c r="CG9" i="8"/>
  <c r="CJ9" i="8"/>
  <c r="CK9" i="8" s="1"/>
  <c r="AB9" i="23" s="1"/>
  <c r="CF9" i="8"/>
  <c r="CI9" i="8"/>
  <c r="BX11" i="8"/>
  <c r="CA11" i="8"/>
  <c r="CN13" i="8"/>
  <c r="CQ13" i="8"/>
  <c r="BH15" i="8"/>
  <c r="BK15" i="8"/>
  <c r="BP15" i="8"/>
  <c r="BS15" i="8"/>
  <c r="AZ17" i="8"/>
  <c r="BC17" i="8"/>
  <c r="CN17" i="8"/>
  <c r="CQ17" i="8"/>
  <c r="BH19" i="8"/>
  <c r="CO19" i="8"/>
  <c r="CP19" i="8"/>
  <c r="CN19" i="8" s="1"/>
  <c r="BI21" i="8"/>
  <c r="BH21" i="8"/>
  <c r="BR21" i="8"/>
  <c r="BP21" i="8" s="1"/>
  <c r="BQ21" i="8"/>
  <c r="CN25" i="8"/>
  <c r="CQ25" i="8"/>
  <c r="BZ29" i="8"/>
  <c r="BY29" i="8"/>
  <c r="CA29" i="8"/>
  <c r="BX29" i="8"/>
  <c r="CB29" i="8"/>
  <c r="CC29" i="8" s="1"/>
  <c r="AA29" i="23" s="1"/>
  <c r="AL33" i="8"/>
  <c r="AK33" i="8"/>
  <c r="BR33" i="8"/>
  <c r="BP33" i="8"/>
  <c r="BQ33" i="8"/>
  <c r="BS33" i="8"/>
  <c r="BT33" i="8"/>
  <c r="BB35" i="8"/>
  <c r="BD35" i="8"/>
  <c r="AZ35" i="8"/>
  <c r="BA35" i="8"/>
  <c r="BC35" i="8"/>
  <c r="AT37" i="8"/>
  <c r="AR37" i="8"/>
  <c r="AV37" i="8"/>
  <c r="BR37" i="8"/>
  <c r="BT37" i="8"/>
  <c r="BP37" i="8"/>
  <c r="BQ37" i="8"/>
  <c r="BS37" i="8"/>
  <c r="AL35" i="8"/>
  <c r="AK35" i="8"/>
  <c r="R18" i="8"/>
  <c r="Q18" i="8"/>
  <c r="U18" i="8"/>
  <c r="T18" i="8"/>
  <c r="BA8" i="8"/>
  <c r="BB8" i="8"/>
  <c r="AZ8" i="8" s="1"/>
  <c r="BY8" i="8"/>
  <c r="BX8" i="8"/>
  <c r="CA8" i="8"/>
  <c r="CB8" i="8"/>
  <c r="CC8" i="8" s="1"/>
  <c r="AA8" i="23" s="1"/>
  <c r="CN8" i="8"/>
  <c r="CP8" i="8"/>
  <c r="CQ8" i="8"/>
  <c r="CO8" i="8"/>
  <c r="BK10" i="8"/>
  <c r="BJ10" i="8"/>
  <c r="BL10" i="8"/>
  <c r="BH10" i="8"/>
  <c r="BI10" i="8"/>
  <c r="J12" i="8"/>
  <c r="K12" i="8"/>
  <c r="L12" i="8"/>
  <c r="M12" i="8"/>
  <c r="I12" i="8"/>
  <c r="CG12" i="8"/>
  <c r="CI12" i="8"/>
  <c r="CF12" i="8"/>
  <c r="CJ12" i="8"/>
  <c r="J14" i="8"/>
  <c r="I14" i="8"/>
  <c r="L14" i="8"/>
  <c r="M14" i="8"/>
  <c r="N14" i="8" s="1"/>
  <c r="Q14" i="23" s="1"/>
  <c r="BY14" i="8"/>
  <c r="BZ14" i="8"/>
  <c r="BX14" i="8" s="1"/>
  <c r="S16" i="8"/>
  <c r="Q16" i="8"/>
  <c r="U16" i="8"/>
  <c r="R16" i="8"/>
  <c r="T16" i="8"/>
  <c r="AL16" i="8"/>
  <c r="AK16" i="8"/>
  <c r="BQ16" i="8"/>
  <c r="BS16" i="8"/>
  <c r="BP16" i="8"/>
  <c r="BT16" i="8"/>
  <c r="CG16" i="8"/>
  <c r="CF16" i="8"/>
  <c r="CI16" i="8"/>
  <c r="CJ16" i="8"/>
  <c r="J18" i="8"/>
  <c r="M18" i="8"/>
  <c r="I18" i="8"/>
  <c r="L18" i="8"/>
  <c r="BR18" i="8"/>
  <c r="BS18" i="8"/>
  <c r="BT18" i="8"/>
  <c r="BP18" i="8"/>
  <c r="BQ18" i="8"/>
  <c r="BQ20" i="8"/>
  <c r="BP20" i="8"/>
  <c r="CG20" i="8"/>
  <c r="CF20" i="8"/>
  <c r="AL22" i="8"/>
  <c r="AM22" i="8" s="1"/>
  <c r="U22" i="23" s="1"/>
  <c r="AK22" i="8"/>
  <c r="AD22" i="8"/>
  <c r="AG22" i="8"/>
  <c r="AH22" i="8" s="1"/>
  <c r="T22" i="23" s="1"/>
  <c r="W22" i="23" s="1"/>
  <c r="AC22" i="8"/>
  <c r="AF22" i="8"/>
  <c r="BA22" i="8"/>
  <c r="AZ22" i="8"/>
  <c r="CO22" i="8"/>
  <c r="CN22" i="8"/>
  <c r="AF24" i="8"/>
  <c r="AC24" i="8"/>
  <c r="AG24" i="8"/>
  <c r="AD24" i="8"/>
  <c r="AE24" i="8"/>
  <c r="BQ24" i="8"/>
  <c r="BP24" i="8"/>
  <c r="BS24" i="8"/>
  <c r="BT24" i="8"/>
  <c r="BK26" i="8"/>
  <c r="BL26" i="8"/>
  <c r="BM26" i="8" s="1"/>
  <c r="Y26" i="23" s="1"/>
  <c r="BH26" i="8"/>
  <c r="BI26" i="8"/>
  <c r="J28" i="8"/>
  <c r="L28" i="8"/>
  <c r="K28" i="8"/>
  <c r="I28" i="8"/>
  <c r="M28" i="8"/>
  <c r="N28" i="8" s="1"/>
  <c r="Q28" i="23" s="1"/>
  <c r="T28" i="8"/>
  <c r="R28" i="8"/>
  <c r="Q28" i="8"/>
  <c r="U28" i="8"/>
  <c r="V28" i="8" s="1"/>
  <c r="R28" i="23" s="1"/>
  <c r="S28" i="8"/>
  <c r="BC28" i="8"/>
  <c r="AZ28" i="8"/>
  <c r="BD28" i="8"/>
  <c r="BE28" i="8" s="1"/>
  <c r="X28" i="23" s="1"/>
  <c r="BA28" i="8"/>
  <c r="BB28" i="8"/>
  <c r="CG28" i="8"/>
  <c r="CI28" i="8"/>
  <c r="CJ28" i="8"/>
  <c r="CK28" i="8" s="1"/>
  <c r="AB28" i="23" s="1"/>
  <c r="CF28" i="8"/>
  <c r="R30" i="8"/>
  <c r="T30" i="8"/>
  <c r="U30" i="8"/>
  <c r="Q30" i="8"/>
  <c r="S32" i="8"/>
  <c r="U32" i="8"/>
  <c r="T32" i="8"/>
  <c r="Q32" i="8"/>
  <c r="R32" i="8"/>
  <c r="AL32" i="8"/>
  <c r="AK32" i="8"/>
  <c r="BQ32" i="8"/>
  <c r="BS32" i="8"/>
  <c r="BP32" i="8"/>
  <c r="BT32" i="8"/>
  <c r="AL34" i="8"/>
  <c r="AK34" i="8"/>
  <c r="BZ34" i="8"/>
  <c r="CA34" i="8"/>
  <c r="CB34" i="8"/>
  <c r="BX34" i="8"/>
  <c r="BY34" i="8"/>
  <c r="R36" i="8"/>
  <c r="S36" i="8"/>
  <c r="T36" i="8"/>
  <c r="Q36" i="8"/>
  <c r="U36" i="8"/>
  <c r="AL36" i="8"/>
  <c r="AK36" i="8"/>
  <c r="BI36" i="8"/>
  <c r="BL36" i="8"/>
  <c r="BH36" i="8"/>
  <c r="BK36" i="8"/>
  <c r="AD38" i="8"/>
  <c r="AC38" i="8"/>
  <c r="AG38" i="8"/>
  <c r="BK38" i="8"/>
  <c r="BH38" i="8"/>
  <c r="BL38" i="8"/>
  <c r="BJ38" i="8"/>
  <c r="BI38" i="8"/>
  <c r="CO38" i="8"/>
  <c r="CR38" i="8"/>
  <c r="CN38" i="8"/>
  <c r="BP27" i="8"/>
  <c r="S11" i="8"/>
  <c r="R11" i="8"/>
  <c r="T11" i="8"/>
  <c r="U11" i="8"/>
  <c r="Q11" i="8"/>
  <c r="K11" i="8"/>
  <c r="M11" i="8"/>
  <c r="J11" i="8"/>
  <c r="I11" i="8"/>
  <c r="L11" i="8"/>
  <c r="BH35" i="8"/>
  <c r="BK35" i="8"/>
  <c r="AC21" i="8"/>
  <c r="AF21" i="8"/>
  <c r="S23" i="8"/>
  <c r="T23" i="8"/>
  <c r="Q23" i="8"/>
  <c r="U23" i="8"/>
  <c r="R23" i="8"/>
  <c r="Q37" i="8"/>
  <c r="T37" i="8"/>
  <c r="K31" i="8"/>
  <c r="L31" i="8"/>
  <c r="I31" i="8"/>
  <c r="M31" i="8"/>
  <c r="N31" i="8" s="1"/>
  <c r="Q31" i="23" s="1"/>
  <c r="J31" i="8"/>
  <c r="AL9" i="8"/>
  <c r="AM9" i="8" s="1"/>
  <c r="U9" i="23" s="1"/>
  <c r="AK9" i="8"/>
  <c r="AE11" i="8"/>
  <c r="AG11" i="8"/>
  <c r="AC11" i="8"/>
  <c r="AD11" i="8"/>
  <c r="AF11" i="8"/>
  <c r="AC13" i="8"/>
  <c r="AF13" i="8"/>
  <c r="CH13" i="8"/>
  <c r="CF13" i="8"/>
  <c r="CJ13" i="8"/>
  <c r="CK13" i="8" s="1"/>
  <c r="AB13" i="23" s="1"/>
  <c r="CG13" i="8"/>
  <c r="CI13" i="8"/>
  <c r="AE15" i="8"/>
  <c r="AF15" i="8"/>
  <c r="AG15" i="8"/>
  <c r="AC15" i="8"/>
  <c r="AD15" i="8"/>
  <c r="AL17" i="8"/>
  <c r="AK17" i="8"/>
  <c r="BR17" i="8"/>
  <c r="BP17" i="8"/>
  <c r="BT17" i="8"/>
  <c r="BQ17" i="8"/>
  <c r="BS17" i="8"/>
  <c r="AZ21" i="8"/>
  <c r="BZ25" i="8"/>
  <c r="CA25" i="8"/>
  <c r="CB25" i="8"/>
  <c r="BX25" i="8"/>
  <c r="BY25" i="8"/>
  <c r="AC29" i="8"/>
  <c r="AF29" i="8"/>
  <c r="BH29" i="8"/>
  <c r="BI29" i="8"/>
  <c r="CP31" i="8"/>
  <c r="CN31" i="8"/>
  <c r="CR31" i="8"/>
  <c r="CS31" i="8" s="1"/>
  <c r="AC31" i="23" s="1"/>
  <c r="CO31" i="8"/>
  <c r="CQ31" i="8"/>
  <c r="BZ33" i="8"/>
  <c r="BX33" i="8"/>
  <c r="BY33" i="8"/>
  <c r="CA33" i="8"/>
  <c r="CB33" i="8"/>
  <c r="BK33" i="8"/>
  <c r="BL33" i="8"/>
  <c r="BH33" i="8"/>
  <c r="BI33" i="8"/>
  <c r="BX35" i="8"/>
  <c r="CA35" i="8"/>
  <c r="CQ35" i="8"/>
  <c r="CO35" i="8"/>
  <c r="CP35" i="8"/>
  <c r="CR35" i="8"/>
  <c r="CN35" i="8"/>
  <c r="AL37" i="8"/>
  <c r="AK37" i="8"/>
  <c r="AL19" i="8"/>
  <c r="AM19" i="8" s="1"/>
  <c r="U19" i="23" s="1"/>
  <c r="AK19" i="8"/>
  <c r="BI8" i="8"/>
  <c r="BL8" i="8"/>
  <c r="BM8" i="8" s="1"/>
  <c r="Y8" i="23" s="1"/>
  <c r="BH8" i="8"/>
  <c r="BK8" i="8"/>
  <c r="AL10" i="8"/>
  <c r="AK10" i="8"/>
  <c r="BA10" i="8"/>
  <c r="BD10" i="8"/>
  <c r="AZ10" i="8"/>
  <c r="BC10" i="8"/>
  <c r="CI10" i="8"/>
  <c r="CH10" i="8"/>
  <c r="CJ10" i="8"/>
  <c r="CF10" i="8"/>
  <c r="CG10" i="8"/>
  <c r="BQ12" i="8"/>
  <c r="BS12" i="8"/>
  <c r="BT12" i="8"/>
  <c r="BP12" i="8"/>
  <c r="AL12" i="8"/>
  <c r="AK12" i="8"/>
  <c r="CN12" i="8"/>
  <c r="CO12" i="8"/>
  <c r="CQ12" i="8"/>
  <c r="CP12" i="8"/>
  <c r="R14" i="8"/>
  <c r="BA14" i="8"/>
  <c r="BC14" i="8"/>
  <c r="BD14" i="8"/>
  <c r="BE14" i="8" s="1"/>
  <c r="X14" i="23" s="1"/>
  <c r="AZ14" i="8"/>
  <c r="CO14" i="8"/>
  <c r="CN14" i="8"/>
  <c r="CR14" i="8"/>
  <c r="CS14" i="8" s="1"/>
  <c r="AC14" i="23" s="1"/>
  <c r="CQ14" i="8"/>
  <c r="AD18" i="8"/>
  <c r="AC18" i="8"/>
  <c r="AF18" i="8"/>
  <c r="AG18" i="8"/>
  <c r="CG18" i="8"/>
  <c r="CI18" i="8"/>
  <c r="CJ18" i="8"/>
  <c r="CF18" i="8"/>
  <c r="CH18" i="8"/>
  <c r="AL20" i="8"/>
  <c r="AM20" i="8" s="1"/>
  <c r="U20" i="23" s="1"/>
  <c r="AK20" i="8"/>
  <c r="BQ22" i="8"/>
  <c r="BR22" i="8"/>
  <c r="I24" i="8"/>
  <c r="M24" i="8"/>
  <c r="L24" i="8"/>
  <c r="J24" i="8"/>
  <c r="R26" i="8"/>
  <c r="U26" i="8"/>
  <c r="V26" i="8" s="1"/>
  <c r="R26" i="23" s="1"/>
  <c r="Q26" i="8"/>
  <c r="T26" i="8"/>
  <c r="CO26" i="8"/>
  <c r="CQ26" i="8"/>
  <c r="CN26" i="8"/>
  <c r="CR26" i="8"/>
  <c r="CS26" i="8" s="1"/>
  <c r="AC26" i="23" s="1"/>
  <c r="BI28" i="8"/>
  <c r="BH28" i="8"/>
  <c r="AL28" i="8"/>
  <c r="AM28" i="8" s="1"/>
  <c r="U28" i="23" s="1"/>
  <c r="AK28" i="8"/>
  <c r="BY28" i="8"/>
  <c r="CB28" i="8"/>
  <c r="CC28" i="8" s="1"/>
  <c r="AA28" i="23" s="1"/>
  <c r="BX28" i="8"/>
  <c r="CA28" i="8"/>
  <c r="CN28" i="8"/>
  <c r="CP28" i="8"/>
  <c r="CO28" i="8"/>
  <c r="CQ28" i="8"/>
  <c r="BA30" i="8"/>
  <c r="BC30" i="8"/>
  <c r="BD30" i="8"/>
  <c r="AZ30" i="8"/>
  <c r="BS30" i="8"/>
  <c r="BT30" i="8"/>
  <c r="BP30" i="8"/>
  <c r="BQ30" i="8"/>
  <c r="BR30" i="8"/>
  <c r="BB32" i="8"/>
  <c r="BC32" i="8"/>
  <c r="AZ32" i="8"/>
  <c r="BA32" i="8"/>
  <c r="BD32" i="8"/>
  <c r="CG32" i="8"/>
  <c r="CJ32" i="8"/>
  <c r="CI32" i="8"/>
  <c r="CF32" i="8"/>
  <c r="CN32" i="8"/>
  <c r="CP32" i="8"/>
  <c r="CO32" i="8"/>
  <c r="CQ32" i="8"/>
  <c r="AD34" i="8"/>
  <c r="AC34" i="8"/>
  <c r="AG34" i="8"/>
  <c r="AS34" i="8"/>
  <c r="AT34" i="8"/>
  <c r="AU34" i="8"/>
  <c r="AV34" i="8"/>
  <c r="AR34" i="8"/>
  <c r="AU36" i="8"/>
  <c r="AR36" i="8"/>
  <c r="AT36" i="8"/>
  <c r="AV36" i="8"/>
  <c r="BA36" i="8"/>
  <c r="BB36" i="8"/>
  <c r="BC36" i="8"/>
  <c r="BD36" i="8"/>
  <c r="AZ36" i="8"/>
  <c r="CG36" i="8"/>
  <c r="CI36" i="8"/>
  <c r="CJ36" i="8"/>
  <c r="CF36" i="8"/>
  <c r="AL38" i="8"/>
  <c r="AK38" i="8"/>
  <c r="R38" i="8"/>
  <c r="T38" i="8"/>
  <c r="Q38" i="8"/>
  <c r="U38" i="8"/>
  <c r="BY38" i="8"/>
  <c r="BZ38" i="8"/>
  <c r="BX38" i="8"/>
  <c r="CA38" i="8"/>
  <c r="CB38" i="8"/>
  <c r="AG13" i="8"/>
  <c r="AH13" i="8" s="1"/>
  <c r="T13" i="23" s="1"/>
  <c r="W13" i="23" s="1"/>
  <c r="AG29" i="8"/>
  <c r="AH29" i="8" s="1"/>
  <c r="T29" i="23" s="1"/>
  <c r="W29" i="23" s="1"/>
  <c r="AS24" i="8"/>
  <c r="AR30" i="8"/>
  <c r="AS36" i="8"/>
  <c r="AU30" i="8"/>
  <c r="BY35" i="8"/>
  <c r="CJ23" i="8"/>
  <c r="CH32" i="8"/>
  <c r="CR32" i="8"/>
  <c r="BR9" i="8"/>
  <c r="BP9" i="8" s="1"/>
  <c r="BQ9" i="8"/>
  <c r="BP31" i="8"/>
  <c r="BS31" i="8"/>
  <c r="BB27" i="8"/>
  <c r="BA27" i="8"/>
  <c r="BC27" i="8"/>
  <c r="BD27" i="8"/>
  <c r="BE27" i="8" s="1"/>
  <c r="X27" i="23" s="1"/>
  <c r="AZ27" i="8"/>
  <c r="AL15" i="8"/>
  <c r="AK15" i="8"/>
  <c r="AL31" i="8"/>
  <c r="AM31" i="8" s="1"/>
  <c r="U31" i="23" s="1"/>
  <c r="AK31" i="8"/>
  <c r="Q17" i="8"/>
  <c r="T17" i="8"/>
  <c r="BZ17" i="8"/>
  <c r="BX17" i="8"/>
  <c r="BY17" i="8"/>
  <c r="CA17" i="8"/>
  <c r="CB17" i="8"/>
  <c r="U37" i="8"/>
  <c r="S14" i="8"/>
  <c r="Q14" i="8" s="1"/>
  <c r="S22" i="8"/>
  <c r="S38" i="8"/>
  <c r="S37" i="8"/>
  <c r="AG21" i="8"/>
  <c r="AH21" i="8" s="1"/>
  <c r="T21" i="23" s="1"/>
  <c r="W21" i="23" s="1"/>
  <c r="AD13" i="8"/>
  <c r="AD21" i="8"/>
  <c r="AD29" i="8"/>
  <c r="AE17" i="8"/>
  <c r="AE33" i="8"/>
  <c r="AU11" i="8"/>
  <c r="AS16" i="8"/>
  <c r="AU27" i="8"/>
  <c r="AR17" i="8"/>
  <c r="AT28" i="8"/>
  <c r="AS11" i="8"/>
  <c r="AS23" i="8"/>
  <c r="AS27" i="8"/>
  <c r="AT9" i="8"/>
  <c r="AT17" i="8"/>
  <c r="AT21" i="8"/>
  <c r="AR21" i="8" s="1"/>
  <c r="AT25" i="8"/>
  <c r="BA9" i="8"/>
  <c r="BA33" i="8"/>
  <c r="BB9" i="8"/>
  <c r="AZ9" i="8" s="1"/>
  <c r="BI35" i="8"/>
  <c r="BJ35" i="8"/>
  <c r="BR8" i="8"/>
  <c r="BP8" i="8" s="1"/>
  <c r="BR31" i="8"/>
  <c r="CB35" i="8"/>
  <c r="BY15" i="8"/>
  <c r="BZ27" i="8"/>
  <c r="CH36" i="8"/>
  <c r="CH23" i="8"/>
  <c r="CR24" i="8"/>
  <c r="CP34" i="8"/>
  <c r="CH37" i="8"/>
  <c r="CF37" i="8"/>
  <c r="CI37" i="8"/>
  <c r="CJ37" i="8"/>
  <c r="CG37" i="8"/>
  <c r="BP23" i="8"/>
  <c r="BS23" i="8"/>
  <c r="AL23" i="8"/>
  <c r="AK23" i="8"/>
  <c r="Q33" i="8"/>
  <c r="T33" i="8"/>
  <c r="CH33" i="8"/>
  <c r="CG33" i="8"/>
  <c r="CI33" i="8"/>
  <c r="CJ33" i="8"/>
  <c r="CF33" i="8"/>
  <c r="S27" i="8"/>
  <c r="R27" i="8"/>
  <c r="T27" i="8"/>
  <c r="U27" i="8"/>
  <c r="V27" i="8" s="1"/>
  <c r="R27" i="23" s="1"/>
  <c r="Q27" i="8"/>
  <c r="I17" i="8"/>
  <c r="L17" i="8"/>
  <c r="BB15" i="8"/>
  <c r="AZ15" i="8"/>
  <c r="BA15" i="8"/>
  <c r="BC15" i="8"/>
  <c r="BD15" i="8"/>
  <c r="AE27" i="8"/>
  <c r="AC27" i="8"/>
  <c r="AD27" i="8"/>
  <c r="AF27" i="8"/>
  <c r="AG27" i="8"/>
  <c r="AH27" i="8" s="1"/>
  <c r="T27" i="23" s="1"/>
  <c r="W27" i="23" s="1"/>
  <c r="Q21" i="8"/>
  <c r="T21" i="8"/>
  <c r="K15" i="8"/>
  <c r="L15" i="8"/>
  <c r="I15" i="8"/>
  <c r="M15" i="8"/>
  <c r="J15" i="8"/>
  <c r="I29" i="8"/>
  <c r="L29" i="8"/>
  <c r="BJ9" i="8"/>
  <c r="BH9" i="8" s="1"/>
  <c r="BI9" i="8"/>
  <c r="BH11" i="8"/>
  <c r="BK11" i="8"/>
  <c r="BP11" i="8"/>
  <c r="BS11" i="8"/>
  <c r="BH13" i="8"/>
  <c r="BI13" i="8"/>
  <c r="CF15" i="8"/>
  <c r="CI15" i="8"/>
  <c r="BK17" i="8"/>
  <c r="BL17" i="8"/>
  <c r="BH17" i="8"/>
  <c r="BI17" i="8"/>
  <c r="BX19" i="8"/>
  <c r="CA19" i="8"/>
  <c r="BZ21" i="8"/>
  <c r="CB21" i="8"/>
  <c r="CC21" i="8" s="1"/>
  <c r="AA21" i="23" s="1"/>
  <c r="BY21" i="8"/>
  <c r="CA21" i="8"/>
  <c r="BX21" i="8"/>
  <c r="BX23" i="8"/>
  <c r="CA23" i="8"/>
  <c r="BR25" i="8"/>
  <c r="BS25" i="8"/>
  <c r="BP25" i="8"/>
  <c r="BQ25" i="8"/>
  <c r="BT25" i="8"/>
  <c r="BH27" i="8"/>
  <c r="CN27" i="8"/>
  <c r="CR27" i="8"/>
  <c r="CS27" i="8" s="1"/>
  <c r="AC27" i="23" s="1"/>
  <c r="CP27" i="8"/>
  <c r="CO27" i="8"/>
  <c r="CQ27" i="8"/>
  <c r="AZ29" i="8"/>
  <c r="BC29" i="8"/>
  <c r="BB31" i="8"/>
  <c r="AZ31" i="8"/>
  <c r="BA31" i="8"/>
  <c r="BC31" i="8"/>
  <c r="BD31" i="8"/>
  <c r="BE31" i="8" s="1"/>
  <c r="X31" i="23" s="1"/>
  <c r="CF31" i="8"/>
  <c r="CI31" i="8"/>
  <c r="AT33" i="8"/>
  <c r="AU33" i="8"/>
  <c r="BP35" i="8"/>
  <c r="BS35" i="8"/>
  <c r="AC37" i="8"/>
  <c r="AF37" i="8"/>
  <c r="BZ37" i="8"/>
  <c r="CB37" i="8"/>
  <c r="BX37" i="8"/>
  <c r="BY37" i="8"/>
  <c r="CA37" i="8"/>
  <c r="AZ25" i="8"/>
  <c r="BC25" i="8"/>
  <c r="AL11" i="8"/>
  <c r="AK11" i="8"/>
  <c r="AE23" i="8"/>
  <c r="AD23" i="8"/>
  <c r="AF23" i="8"/>
  <c r="AG23" i="8"/>
  <c r="AC23" i="8"/>
  <c r="Q9" i="8"/>
  <c r="T9" i="8"/>
  <c r="Q25" i="8"/>
  <c r="T25" i="8"/>
  <c r="Q24" i="8"/>
  <c r="U24" i="8"/>
  <c r="S24" i="8"/>
  <c r="R24" i="8"/>
  <c r="T24" i="8"/>
  <c r="J10" i="8"/>
  <c r="I10" i="8"/>
  <c r="L10" i="8"/>
  <c r="M10" i="8"/>
  <c r="AD8" i="8"/>
  <c r="AE8" i="8"/>
  <c r="AC8" i="8" s="1"/>
  <c r="CG8" i="8"/>
  <c r="CJ8" i="8"/>
  <c r="CK8" i="8" s="1"/>
  <c r="AB8" i="23" s="1"/>
  <c r="CF8" i="8"/>
  <c r="CI8" i="8"/>
  <c r="AD10" i="8"/>
  <c r="AC10" i="8"/>
  <c r="AF10" i="8"/>
  <c r="AG10" i="8"/>
  <c r="BS10" i="8"/>
  <c r="BP10" i="8"/>
  <c r="BT10" i="8"/>
  <c r="BQ10" i="8"/>
  <c r="BR10" i="8"/>
  <c r="AD12" i="8"/>
  <c r="AE12" i="8"/>
  <c r="AF12" i="8"/>
  <c r="AG12" i="8"/>
  <c r="AC12" i="8"/>
  <c r="T12" i="8"/>
  <c r="R12" i="8"/>
  <c r="S12" i="8"/>
  <c r="Q12" i="8"/>
  <c r="U12" i="8"/>
  <c r="BI12" i="8"/>
  <c r="BK12" i="8"/>
  <c r="BH12" i="8"/>
  <c r="BL12" i="8"/>
  <c r="AL14" i="8"/>
  <c r="AM14" i="8" s="1"/>
  <c r="U14" i="23" s="1"/>
  <c r="AK14" i="8"/>
  <c r="AD14" i="8"/>
  <c r="AC14" i="8"/>
  <c r="AF14" i="8"/>
  <c r="AG14" i="8"/>
  <c r="AH14" i="8" s="1"/>
  <c r="T14" i="23" s="1"/>
  <c r="W14" i="23" s="1"/>
  <c r="BR14" i="8"/>
  <c r="BP14" i="8" s="1"/>
  <c r="BQ14" i="8"/>
  <c r="CH14" i="8"/>
  <c r="CI14" i="8"/>
  <c r="CJ14" i="8"/>
  <c r="CK14" i="8" s="1"/>
  <c r="AB14" i="23" s="1"/>
  <c r="CF14" i="8"/>
  <c r="CG14" i="8"/>
  <c r="AC16" i="8"/>
  <c r="AG16" i="8"/>
  <c r="AD16" i="8"/>
  <c r="AE16" i="8"/>
  <c r="AF16" i="8"/>
  <c r="BY16" i="8"/>
  <c r="CA16" i="8"/>
  <c r="BX16" i="8"/>
  <c r="CB16" i="8"/>
  <c r="BI16" i="8"/>
  <c r="BH16" i="8"/>
  <c r="BK16" i="8"/>
  <c r="BL16" i="8"/>
  <c r="AL18" i="8"/>
  <c r="AK18" i="8"/>
  <c r="BH18" i="8"/>
  <c r="BL18" i="8"/>
  <c r="BI18" i="8"/>
  <c r="BK18" i="8"/>
  <c r="CO18" i="8"/>
  <c r="CN18" i="8"/>
  <c r="CR18" i="8"/>
  <c r="CQ18" i="8"/>
  <c r="J20" i="8"/>
  <c r="I20" i="8"/>
  <c r="BA20" i="8"/>
  <c r="BB20" i="8"/>
  <c r="AZ20" i="8" s="1"/>
  <c r="J22" i="8"/>
  <c r="I22" i="8"/>
  <c r="BH22" i="8"/>
  <c r="BI22" i="8"/>
  <c r="CG24" i="8"/>
  <c r="CJ24" i="8"/>
  <c r="CF24" i="8"/>
  <c r="CI24" i="8"/>
  <c r="BI24" i="8"/>
  <c r="BK24" i="8"/>
  <c r="BL24" i="8"/>
  <c r="BH24" i="8"/>
  <c r="BY24" i="8"/>
  <c r="BX24" i="8"/>
  <c r="CA24" i="8"/>
  <c r="CB24" i="8"/>
  <c r="AD26" i="8"/>
  <c r="AF26" i="8"/>
  <c r="AG26" i="8"/>
  <c r="AH26" i="8" s="1"/>
  <c r="T26" i="23" s="1"/>
  <c r="W26" i="23" s="1"/>
  <c r="AC26" i="8"/>
  <c r="BP26" i="8"/>
  <c r="BT26" i="8"/>
  <c r="BU26" i="8" s="1"/>
  <c r="Z26" i="23" s="1"/>
  <c r="BS26" i="8"/>
  <c r="BQ26" i="8"/>
  <c r="BR26" i="8"/>
  <c r="CI26" i="8"/>
  <c r="CF26" i="8"/>
  <c r="CG26" i="8"/>
  <c r="CH26" i="8"/>
  <c r="CJ26" i="8"/>
  <c r="CK26" i="8" s="1"/>
  <c r="AB26" i="23" s="1"/>
  <c r="AE28" i="8"/>
  <c r="AF28" i="8"/>
  <c r="AC28" i="8"/>
  <c r="AG28" i="8"/>
  <c r="AH28" i="8" s="1"/>
  <c r="T28" i="23" s="1"/>
  <c r="W28" i="23" s="1"/>
  <c r="AD28" i="8"/>
  <c r="BQ28" i="8"/>
  <c r="BT28" i="8"/>
  <c r="BU28" i="8" s="1"/>
  <c r="Z28" i="23" s="1"/>
  <c r="BP28" i="8"/>
  <c r="BS28" i="8"/>
  <c r="AD30" i="8"/>
  <c r="AC30" i="8"/>
  <c r="AG30" i="8"/>
  <c r="J30" i="8"/>
  <c r="I30" i="8"/>
  <c r="L30" i="8"/>
  <c r="M30" i="8"/>
  <c r="CF30" i="8"/>
  <c r="CJ30" i="8"/>
  <c r="CG30" i="8"/>
  <c r="CH30" i="8"/>
  <c r="CI30" i="8"/>
  <c r="CA30" i="8"/>
  <c r="BX30" i="8"/>
  <c r="CB30" i="8"/>
  <c r="BY30" i="8"/>
  <c r="BZ30" i="8"/>
  <c r="BY32" i="8"/>
  <c r="CA32" i="8"/>
  <c r="CB32" i="8"/>
  <c r="BX32" i="8"/>
  <c r="BH34" i="8"/>
  <c r="BL34" i="8"/>
  <c r="BI34" i="8"/>
  <c r="BK34" i="8"/>
  <c r="BA34" i="8"/>
  <c r="AZ34" i="8"/>
  <c r="BC34" i="8"/>
  <c r="BD34" i="8"/>
  <c r="CI34" i="8"/>
  <c r="CG34" i="8"/>
  <c r="CH34" i="8"/>
  <c r="CF34" i="8"/>
  <c r="CJ34" i="8"/>
  <c r="L36" i="8"/>
  <c r="J36" i="8"/>
  <c r="I36" i="8"/>
  <c r="M36" i="8"/>
  <c r="K36" i="8"/>
  <c r="BY36" i="8"/>
  <c r="BX36" i="8"/>
  <c r="CA36" i="8"/>
  <c r="CB36" i="8"/>
  <c r="BQ36" i="8"/>
  <c r="BP36" i="8"/>
  <c r="BS36" i="8"/>
  <c r="BT36" i="8"/>
  <c r="AS38" i="8"/>
  <c r="AR38" i="8"/>
  <c r="AV38" i="8"/>
  <c r="BQ38" i="8"/>
  <c r="BT38" i="8"/>
  <c r="BP38" i="8"/>
  <c r="BR38" i="8"/>
  <c r="BS38" i="8"/>
  <c r="O57" i="4"/>
  <c r="J49" i="4"/>
  <c r="O61" i="4"/>
  <c r="P61" i="4" s="1"/>
  <c r="I61" i="23" s="1"/>
  <c r="I65" i="4"/>
  <c r="I63" i="4"/>
  <c r="O50" i="4"/>
  <c r="P50" i="4" s="1"/>
  <c r="I50" i="23" s="1"/>
  <c r="J71" i="4"/>
  <c r="I79" i="4"/>
  <c r="I54" i="4"/>
  <c r="I73" i="4"/>
  <c r="AA78" i="4"/>
  <c r="I56" i="4"/>
  <c r="I58" i="4"/>
  <c r="Z78" i="4"/>
  <c r="I50" i="4"/>
  <c r="J57" i="4"/>
  <c r="I52" i="4"/>
  <c r="O65" i="4"/>
  <c r="J68" i="4"/>
  <c r="I60" i="4"/>
  <c r="O70" i="4"/>
  <c r="P70" i="4" s="1"/>
  <c r="I70" i="23" s="1"/>
  <c r="Z76" i="4"/>
  <c r="J78" i="4"/>
  <c r="J76" i="4"/>
  <c r="I74" i="4"/>
  <c r="O77" i="4"/>
  <c r="Y74" i="4"/>
  <c r="AA56" i="4"/>
  <c r="J62" i="4"/>
  <c r="O58" i="4"/>
  <c r="O66" i="4"/>
  <c r="O60" i="4"/>
  <c r="P60" i="4" s="1"/>
  <c r="I60" i="23" s="1"/>
  <c r="J64" i="4"/>
  <c r="O72" i="4"/>
  <c r="P72" i="4" s="1"/>
  <c r="I72" i="23" s="1"/>
  <c r="Z68" i="4"/>
  <c r="AA68" i="4"/>
  <c r="AB68" i="4" s="1"/>
  <c r="K68" i="23" s="1"/>
  <c r="O49" i="4"/>
  <c r="P49" i="4" s="1"/>
  <c r="I49" i="23" s="1"/>
  <c r="O73" i="4"/>
  <c r="O78" i="4"/>
  <c r="Z56" i="4"/>
  <c r="O56" i="4"/>
  <c r="O68" i="4"/>
  <c r="P68" i="4" s="1"/>
  <c r="I68" i="23" s="1"/>
  <c r="O74" i="4"/>
  <c r="O79" i="4"/>
  <c r="I72" i="4"/>
  <c r="AA76" i="4"/>
  <c r="I55" i="4"/>
  <c r="I66" i="4"/>
  <c r="O52" i="4"/>
  <c r="O62" i="4"/>
  <c r="P62" i="4" s="1"/>
  <c r="I62" i="23" s="1"/>
  <c r="O76" i="4"/>
  <c r="O53" i="4"/>
  <c r="T60" i="4"/>
  <c r="Z74" i="4"/>
  <c r="I70" i="4"/>
  <c r="T52" i="4"/>
  <c r="T72" i="4"/>
  <c r="O59" i="4"/>
  <c r="O64" i="4"/>
  <c r="O69" i="4"/>
  <c r="P69" i="4" s="1"/>
  <c r="I69" i="23" s="1"/>
  <c r="Y70" i="4"/>
  <c r="AA70" i="4"/>
  <c r="AB70" i="4" s="1"/>
  <c r="K70" i="23" s="1"/>
  <c r="Y62" i="4"/>
  <c r="Z62" i="4" s="1"/>
  <c r="AA62" i="4" s="1"/>
  <c r="AB62" i="4" s="1"/>
  <c r="K62" i="23" s="1"/>
  <c r="S56" i="4"/>
  <c r="T56" i="4"/>
  <c r="S68" i="4"/>
  <c r="T68" i="4"/>
  <c r="S57" i="4"/>
  <c r="T57" i="4"/>
  <c r="S73" i="4"/>
  <c r="T73" i="4"/>
  <c r="AA55" i="4"/>
  <c r="AB55" i="4" s="1"/>
  <c r="K55" i="23" s="1"/>
  <c r="Y55" i="4"/>
  <c r="Z55" i="4"/>
  <c r="Z69" i="4"/>
  <c r="AA69" i="4"/>
  <c r="AB69" i="4" s="1"/>
  <c r="K69" i="23" s="1"/>
  <c r="Y69" i="4"/>
  <c r="Y50" i="4"/>
  <c r="AA50" i="4"/>
  <c r="AB50" i="4" s="1"/>
  <c r="K50" i="23" s="1"/>
  <c r="Y52" i="4"/>
  <c r="AA52" i="4"/>
  <c r="S58" i="4"/>
  <c r="T58" i="4"/>
  <c r="S78" i="4"/>
  <c r="T78" i="4"/>
  <c r="S64" i="4"/>
  <c r="T64" i="4"/>
  <c r="S62" i="4"/>
  <c r="T62" i="4" s="1"/>
  <c r="J59" i="4"/>
  <c r="I59" i="4"/>
  <c r="S53" i="4"/>
  <c r="T53" i="4"/>
  <c r="S69" i="4"/>
  <c r="T69" i="4"/>
  <c r="J77" i="4"/>
  <c r="I77" i="4"/>
  <c r="Z49" i="4"/>
  <c r="Y49" i="4"/>
  <c r="AA49" i="4"/>
  <c r="AB49" i="4" s="1"/>
  <c r="K49" i="23" s="1"/>
  <c r="Z53" i="4"/>
  <c r="Y53" i="4"/>
  <c r="AA53" i="4"/>
  <c r="Z57" i="4"/>
  <c r="Y57" i="4"/>
  <c r="AA57" i="4"/>
  <c r="S59" i="4"/>
  <c r="T59" i="4"/>
  <c r="Z75" i="4"/>
  <c r="Y75" i="4"/>
  <c r="AA75" i="4"/>
  <c r="S66" i="4"/>
  <c r="T66" i="4"/>
  <c r="J51" i="4"/>
  <c r="I51" i="4"/>
  <c r="J69" i="4"/>
  <c r="I69" i="4"/>
  <c r="S55" i="4"/>
  <c r="T55" i="4"/>
  <c r="Y63" i="4"/>
  <c r="Z63" i="4" s="1"/>
  <c r="AA63" i="4" s="1"/>
  <c r="AB63" i="4" s="1"/>
  <c r="K63" i="23" s="1"/>
  <c r="Z77" i="4"/>
  <c r="AA77" i="4"/>
  <c r="Y77" i="4"/>
  <c r="S79" i="4"/>
  <c r="T79" i="4"/>
  <c r="Z70" i="4"/>
  <c r="Y72" i="4"/>
  <c r="AA72" i="4"/>
  <c r="AB72" i="4" s="1"/>
  <c r="K72" i="23" s="1"/>
  <c r="Y58" i="4"/>
  <c r="AA58" i="4"/>
  <c r="Y60" i="4"/>
  <c r="Z60" i="4" s="1"/>
  <c r="AA60" i="4" s="1"/>
  <c r="AB60" i="4" s="1"/>
  <c r="K60" i="23" s="1"/>
  <c r="Y66" i="4"/>
  <c r="AA66" i="4"/>
  <c r="S50" i="4"/>
  <c r="T50" i="4"/>
  <c r="S70" i="4"/>
  <c r="T70" i="4"/>
  <c r="Y64" i="4"/>
  <c r="AA64" i="4"/>
  <c r="J75" i="4"/>
  <c r="I75" i="4"/>
  <c r="S61" i="4"/>
  <c r="T61" i="4"/>
  <c r="S77" i="4"/>
  <c r="T77" i="4"/>
  <c r="J61" i="4"/>
  <c r="I61" i="4"/>
  <c r="AA51" i="4"/>
  <c r="Z51" i="4"/>
  <c r="Y51" i="4"/>
  <c r="AA59" i="4"/>
  <c r="Z59" i="4"/>
  <c r="Y59" i="4"/>
  <c r="Y61" i="4"/>
  <c r="Z61" i="4" s="1"/>
  <c r="AA61" i="4" s="1"/>
  <c r="AB61" i="4" s="1"/>
  <c r="K61" i="23" s="1"/>
  <c r="S63" i="4"/>
  <c r="T63" i="4" s="1"/>
  <c r="Z65" i="4"/>
  <c r="Y65" i="4"/>
  <c r="AA65" i="4"/>
  <c r="AA67" i="4"/>
  <c r="AB67" i="4" s="1"/>
  <c r="K67" i="23" s="1"/>
  <c r="Z67" i="4"/>
  <c r="Y67" i="4"/>
  <c r="S71" i="4"/>
  <c r="T71" i="4"/>
  <c r="Y73" i="4"/>
  <c r="AA73" i="4"/>
  <c r="Z73" i="4"/>
  <c r="S75" i="4"/>
  <c r="T75" i="4"/>
  <c r="Z79" i="4"/>
  <c r="AA79" i="4"/>
  <c r="Y79" i="4"/>
  <c r="O51" i="4"/>
  <c r="O63" i="4"/>
  <c r="P63" i="4" s="1"/>
  <c r="I63" i="23" s="1"/>
  <c r="O67" i="4"/>
  <c r="P67" i="4" s="1"/>
  <c r="I67" i="23" s="1"/>
  <c r="O71" i="4"/>
  <c r="O75" i="4"/>
  <c r="Z64" i="4"/>
  <c r="Z72" i="4"/>
  <c r="Y54" i="4"/>
  <c r="AA54" i="4"/>
  <c r="AB54" i="4" s="1"/>
  <c r="K54" i="23" s="1"/>
  <c r="S54" i="4"/>
  <c r="T54" i="4"/>
  <c r="S74" i="4"/>
  <c r="T74" i="4"/>
  <c r="S76" i="4"/>
  <c r="T76" i="4"/>
  <c r="J67" i="4"/>
  <c r="I67" i="4"/>
  <c r="S49" i="4"/>
  <c r="T49" i="4"/>
  <c r="S65" i="4"/>
  <c r="T65" i="4"/>
  <c r="J53" i="4"/>
  <c r="I53" i="4"/>
  <c r="S51" i="4"/>
  <c r="T51" i="4"/>
  <c r="S67" i="4"/>
  <c r="T67" i="4"/>
  <c r="Z71" i="4"/>
  <c r="AA71" i="4"/>
  <c r="Y71" i="4"/>
  <c r="Z18" i="4"/>
  <c r="T26" i="4"/>
  <c r="AA18" i="4"/>
  <c r="Z25" i="4"/>
  <c r="S8" i="4"/>
  <c r="S16" i="4"/>
  <c r="Z10" i="4"/>
  <c r="T10" i="4"/>
  <c r="T17" i="4"/>
  <c r="T33" i="4"/>
  <c r="Z37" i="4"/>
  <c r="T20" i="4"/>
  <c r="T24" i="4"/>
  <c r="AA25" i="4"/>
  <c r="AA37" i="4"/>
  <c r="Y22" i="4"/>
  <c r="Z22" i="4" s="1"/>
  <c r="AA22" i="4" s="1"/>
  <c r="AB22" i="4" s="1"/>
  <c r="K22" i="23" s="1"/>
  <c r="S22" i="4"/>
  <c r="T22" i="4" s="1"/>
  <c r="AA10" i="4"/>
  <c r="S18" i="4"/>
  <c r="T18" i="4"/>
  <c r="Z26" i="4"/>
  <c r="Y26" i="4"/>
  <c r="N12" i="4"/>
  <c r="O12" i="4"/>
  <c r="N20" i="4"/>
  <c r="O20" i="4"/>
  <c r="P20" i="4" s="1"/>
  <c r="I20" i="23" s="1"/>
  <c r="I8" i="4"/>
  <c r="J8" i="4"/>
  <c r="I16" i="4"/>
  <c r="J16" i="4"/>
  <c r="I24" i="4"/>
  <c r="J24" i="4"/>
  <c r="Y31" i="4"/>
  <c r="AA31" i="4"/>
  <c r="AB31" i="4" s="1"/>
  <c r="K31" i="23" s="1"/>
  <c r="I9" i="4"/>
  <c r="J9" i="4"/>
  <c r="N11" i="4"/>
  <c r="O11" i="4"/>
  <c r="J15" i="4"/>
  <c r="I15" i="4"/>
  <c r="S19" i="4"/>
  <c r="T19" i="4"/>
  <c r="J23" i="4"/>
  <c r="I23" i="4"/>
  <c r="Y23" i="4"/>
  <c r="AA23" i="4"/>
  <c r="N25" i="4"/>
  <c r="O25" i="4"/>
  <c r="S31" i="4"/>
  <c r="T31" i="4"/>
  <c r="J35" i="4"/>
  <c r="I35" i="4"/>
  <c r="N37" i="4"/>
  <c r="O37" i="4"/>
  <c r="S13" i="4"/>
  <c r="T13" i="4"/>
  <c r="AA28" i="4"/>
  <c r="AB28" i="4" s="1"/>
  <c r="K28" i="23" s="1"/>
  <c r="Y28" i="4"/>
  <c r="Z28" i="4"/>
  <c r="I28" i="4"/>
  <c r="J28" i="4"/>
  <c r="I30" i="4"/>
  <c r="J30" i="4"/>
  <c r="Y32" i="4"/>
  <c r="Z32" i="4"/>
  <c r="AA32" i="4"/>
  <c r="Z34" i="4"/>
  <c r="Y34" i="4"/>
  <c r="AA34" i="4"/>
  <c r="O34" i="4"/>
  <c r="N34" i="4"/>
  <c r="S36" i="4"/>
  <c r="T36" i="4"/>
  <c r="Z38" i="4"/>
  <c r="Y38" i="4"/>
  <c r="AA38" i="4"/>
  <c r="I38" i="4"/>
  <c r="J38" i="4"/>
  <c r="O22" i="4"/>
  <c r="P22" i="4" s="1"/>
  <c r="I22" i="23" s="1"/>
  <c r="N22" i="4"/>
  <c r="I10" i="4"/>
  <c r="J10" i="4"/>
  <c r="I18" i="4"/>
  <c r="J18" i="4"/>
  <c r="I26" i="4"/>
  <c r="J26" i="4"/>
  <c r="N9" i="4"/>
  <c r="O9" i="4"/>
  <c r="P9" i="4" s="1"/>
  <c r="I9" i="23" s="1"/>
  <c r="S11" i="4"/>
  <c r="T11" i="4"/>
  <c r="N15" i="4"/>
  <c r="O15" i="4"/>
  <c r="Y17" i="4"/>
  <c r="AA17" i="4"/>
  <c r="N23" i="4"/>
  <c r="O23" i="4"/>
  <c r="J27" i="4"/>
  <c r="I27" i="4"/>
  <c r="I29" i="4"/>
  <c r="J29" i="4"/>
  <c r="I33" i="4"/>
  <c r="J33" i="4"/>
  <c r="N35" i="4"/>
  <c r="O35" i="4"/>
  <c r="Y27" i="4"/>
  <c r="AA27" i="4"/>
  <c r="AB27" i="4" s="1"/>
  <c r="K27" i="23" s="1"/>
  <c r="N28" i="4"/>
  <c r="O28" i="4"/>
  <c r="P28" i="4" s="1"/>
  <c r="I28" i="23" s="1"/>
  <c r="S30" i="4"/>
  <c r="T30" i="4"/>
  <c r="O30" i="4"/>
  <c r="N30" i="4"/>
  <c r="S32" i="4"/>
  <c r="T32" i="4"/>
  <c r="Y36" i="4"/>
  <c r="Z36" i="4"/>
  <c r="AA36" i="4"/>
  <c r="I36" i="4"/>
  <c r="J36" i="4"/>
  <c r="O38" i="4"/>
  <c r="N38" i="4"/>
  <c r="Z27" i="4"/>
  <c r="N8" i="4"/>
  <c r="O8" i="4"/>
  <c r="P8" i="4" s="1"/>
  <c r="I8" i="23" s="1"/>
  <c r="N16" i="4"/>
  <c r="O16" i="4"/>
  <c r="N24" i="4"/>
  <c r="O24" i="4"/>
  <c r="I12" i="4"/>
  <c r="J12" i="4"/>
  <c r="I20" i="4"/>
  <c r="J20" i="4"/>
  <c r="AA8" i="4"/>
  <c r="AB8" i="4" s="1"/>
  <c r="K8" i="23" s="1"/>
  <c r="Z8" i="4"/>
  <c r="Y8" i="4"/>
  <c r="AA12" i="4"/>
  <c r="Z12" i="4"/>
  <c r="Y12" i="4"/>
  <c r="AA16" i="4"/>
  <c r="Y16" i="4"/>
  <c r="Z16" i="4"/>
  <c r="Y20" i="4"/>
  <c r="Z20" i="4" s="1"/>
  <c r="AA20" i="4" s="1"/>
  <c r="AB20" i="4" s="1"/>
  <c r="K20" i="23" s="1"/>
  <c r="AA24" i="4"/>
  <c r="Z24" i="4"/>
  <c r="Y24" i="4"/>
  <c r="Y33" i="4"/>
  <c r="AA33" i="4"/>
  <c r="S12" i="4"/>
  <c r="T12" i="4"/>
  <c r="S21" i="4"/>
  <c r="T21" i="4" s="1"/>
  <c r="S37" i="4"/>
  <c r="T37" i="4"/>
  <c r="Y13" i="4"/>
  <c r="AA13" i="4"/>
  <c r="AB13" i="4" s="1"/>
  <c r="K13" i="23" s="1"/>
  <c r="Y11" i="4"/>
  <c r="AA11" i="4"/>
  <c r="I13" i="4"/>
  <c r="J13" i="4"/>
  <c r="S15" i="4"/>
  <c r="T15" i="4"/>
  <c r="I17" i="4"/>
  <c r="J17" i="4"/>
  <c r="J19" i="4"/>
  <c r="I19" i="4"/>
  <c r="Y19" i="4"/>
  <c r="Z19" i="4" s="1"/>
  <c r="AA19" i="4" s="1"/>
  <c r="AB19" i="4" s="1"/>
  <c r="K19" i="23" s="1"/>
  <c r="I21" i="4"/>
  <c r="J21" i="4"/>
  <c r="S23" i="4"/>
  <c r="T23" i="4"/>
  <c r="N27" i="4"/>
  <c r="O27" i="4"/>
  <c r="P27" i="4" s="1"/>
  <c r="I27" i="23" s="1"/>
  <c r="N29" i="4"/>
  <c r="O29" i="4"/>
  <c r="P29" i="4" s="1"/>
  <c r="I29" i="23" s="1"/>
  <c r="J31" i="4"/>
  <c r="I31" i="4"/>
  <c r="N33" i="4"/>
  <c r="O33" i="4"/>
  <c r="S35" i="4"/>
  <c r="T35" i="4"/>
  <c r="S28" i="4"/>
  <c r="T28" i="4"/>
  <c r="Z30" i="4"/>
  <c r="Y30" i="4"/>
  <c r="AA30" i="4"/>
  <c r="I32" i="4"/>
  <c r="J32" i="4"/>
  <c r="N36" i="4"/>
  <c r="O36" i="4"/>
  <c r="Z13" i="4"/>
  <c r="Y14" i="4"/>
  <c r="Z14" i="4"/>
  <c r="AA14" i="4"/>
  <c r="AB14" i="4" s="1"/>
  <c r="K14" i="23" s="1"/>
  <c r="O10" i="4"/>
  <c r="N10" i="4"/>
  <c r="O18" i="4"/>
  <c r="N18" i="4"/>
  <c r="O26" i="4"/>
  <c r="P26" i="4" s="1"/>
  <c r="I26" i="23" s="1"/>
  <c r="N26" i="4"/>
  <c r="I14" i="4"/>
  <c r="J14" i="4"/>
  <c r="I22" i="4"/>
  <c r="J22" i="4"/>
  <c r="Y21" i="4"/>
  <c r="Z21" i="4" s="1"/>
  <c r="AA21" i="4" s="1"/>
  <c r="AB21" i="4" s="1"/>
  <c r="K21" i="23" s="1"/>
  <c r="Y35" i="4"/>
  <c r="AA35" i="4"/>
  <c r="S14" i="4"/>
  <c r="T14" i="4"/>
  <c r="Y29" i="4"/>
  <c r="AA29" i="4"/>
  <c r="AB29" i="4" s="1"/>
  <c r="K29" i="23" s="1"/>
  <c r="S9" i="4"/>
  <c r="T9" i="4"/>
  <c r="S25" i="4"/>
  <c r="T25" i="4"/>
  <c r="J11" i="4"/>
  <c r="I11" i="4"/>
  <c r="Y15" i="4"/>
  <c r="AA15" i="4"/>
  <c r="N17" i="4"/>
  <c r="O17" i="4"/>
  <c r="N19" i="4"/>
  <c r="O19" i="4"/>
  <c r="P19" i="4" s="1"/>
  <c r="I19" i="23" s="1"/>
  <c r="N21" i="4"/>
  <c r="O21" i="4"/>
  <c r="P21" i="4" s="1"/>
  <c r="I21" i="23" s="1"/>
  <c r="I25" i="4"/>
  <c r="J25" i="4"/>
  <c r="S27" i="4"/>
  <c r="T27" i="4"/>
  <c r="N31" i="4"/>
  <c r="O31" i="4"/>
  <c r="P31" i="4" s="1"/>
  <c r="I31" i="23" s="1"/>
  <c r="I37" i="4"/>
  <c r="J37" i="4"/>
  <c r="Y9" i="4"/>
  <c r="AA9" i="4"/>
  <c r="AB9" i="4" s="1"/>
  <c r="K9" i="23" s="1"/>
  <c r="S29" i="4"/>
  <c r="T29" i="4"/>
  <c r="N32" i="4"/>
  <c r="O32" i="4"/>
  <c r="S34" i="4"/>
  <c r="T34" i="4"/>
  <c r="I34" i="4"/>
  <c r="J34" i="4"/>
  <c r="S38" i="4"/>
  <c r="T38" i="4"/>
  <c r="S7" i="4"/>
  <c r="T7" i="4"/>
  <c r="Z7" i="4"/>
  <c r="AA7" i="4"/>
  <c r="AB7" i="4" s="1"/>
  <c r="K7" i="23" s="1"/>
  <c r="Y7" i="4"/>
  <c r="I7" i="4"/>
  <c r="J7" i="4"/>
  <c r="N7" i="4"/>
  <c r="O7" i="4"/>
  <c r="P7" i="4" s="1"/>
  <c r="I7" i="23" s="1"/>
  <c r="AL6" i="4"/>
  <c r="AO6" i="4" s="1"/>
  <c r="AO47" i="4" s="1"/>
  <c r="AO88" i="4" s="1"/>
  <c r="CU47" i="8"/>
  <c r="CU88" i="8" s="1"/>
  <c r="CX47" i="8"/>
  <c r="CX88" i="8" s="1"/>
  <c r="DA6" i="8"/>
  <c r="DA47" i="8" s="1"/>
  <c r="DA88" i="8" s="1"/>
  <c r="AV47" i="9"/>
  <c r="AV88" i="9" s="1"/>
  <c r="AY6" i="9"/>
  <c r="B13" i="8"/>
  <c r="B54" i="8"/>
  <c r="F108" i="8" l="1"/>
  <c r="F108" i="9"/>
  <c r="AT112" i="9"/>
  <c r="AL112" i="23" s="1"/>
  <c r="AL112" i="9"/>
  <c r="AK112" i="23" s="1"/>
  <c r="V112" i="9"/>
  <c r="AI112" i="23" s="1"/>
  <c r="X112" i="9"/>
  <c r="Y112" i="9" s="1"/>
  <c r="P112" i="9"/>
  <c r="BC112" i="9"/>
  <c r="BB112" i="9" s="1"/>
  <c r="H112" i="9"/>
  <c r="AD112" i="9"/>
  <c r="AJ112" i="23" s="1"/>
  <c r="F112" i="23"/>
  <c r="N112" i="9"/>
  <c r="AH112" i="23" s="1"/>
  <c r="F112" i="4"/>
  <c r="P112" i="4" s="1"/>
  <c r="I112" i="23" s="1"/>
  <c r="AF112" i="9"/>
  <c r="AI112" i="9" s="1"/>
  <c r="F112" i="8"/>
  <c r="P112" i="8" s="1"/>
  <c r="S112" i="8" s="1"/>
  <c r="AS63" i="8"/>
  <c r="AS19" i="8"/>
  <c r="AR19" i="8"/>
  <c r="AS61" i="8"/>
  <c r="F95" i="4"/>
  <c r="AM95" i="4" s="1"/>
  <c r="AL95" i="4" s="1"/>
  <c r="F95" i="23"/>
  <c r="AZ95" i="9"/>
  <c r="AN95" i="23" s="1"/>
  <c r="P95" i="9"/>
  <c r="S95" i="9" s="1"/>
  <c r="Q95" i="9" s="1"/>
  <c r="F95" i="8"/>
  <c r="BG95" i="8" s="1"/>
  <c r="BJ95" i="8" s="1"/>
  <c r="N97" i="9"/>
  <c r="AH97" i="23" s="1"/>
  <c r="X97" i="9"/>
  <c r="AC97" i="9" s="1"/>
  <c r="F116" i="9"/>
  <c r="P116" i="9" s="1"/>
  <c r="S116" i="9" s="1"/>
  <c r="F116" i="4"/>
  <c r="W116" i="4" s="1"/>
  <c r="AA116" i="4" s="1"/>
  <c r="F116" i="8"/>
  <c r="AJ116" i="8" s="1"/>
  <c r="AL116" i="8" s="1"/>
  <c r="H97" i="9"/>
  <c r="J97" i="9" s="1"/>
  <c r="AW97" i="9"/>
  <c r="AV97" i="9" s="1"/>
  <c r="F97" i="4"/>
  <c r="AD97" i="4" s="1"/>
  <c r="AE97" i="4" s="1"/>
  <c r="AF97" i="4" s="1"/>
  <c r="AD97" i="9"/>
  <c r="AJ97" i="23" s="1"/>
  <c r="F97" i="23"/>
  <c r="F97" i="8"/>
  <c r="AH97" i="8" s="1"/>
  <c r="T97" i="23" s="1"/>
  <c r="W97" i="23" s="1"/>
  <c r="AT97" i="9"/>
  <c r="AL97" i="23" s="1"/>
  <c r="AZ97" i="9"/>
  <c r="AY97" i="9" s="1"/>
  <c r="AS22" i="8"/>
  <c r="AL97" i="9"/>
  <c r="AK97" i="23" s="1"/>
  <c r="AF97" i="9"/>
  <c r="AH97" i="9" s="1"/>
  <c r="AN97" i="9"/>
  <c r="AP97" i="9" s="1"/>
  <c r="BI99" i="8"/>
  <c r="BJ99" i="8"/>
  <c r="M107" i="9"/>
  <c r="K107" i="9"/>
  <c r="BH114" i="8"/>
  <c r="BJ114" i="8"/>
  <c r="BK107" i="8"/>
  <c r="BJ107" i="8"/>
  <c r="J109" i="9"/>
  <c r="K109" i="9"/>
  <c r="J112" i="9"/>
  <c r="K112" i="9"/>
  <c r="I107" i="8"/>
  <c r="K107" i="8"/>
  <c r="Q31" i="9"/>
  <c r="Y102" i="4"/>
  <c r="Z102" i="4" s="1"/>
  <c r="AA102" i="4" s="1"/>
  <c r="AB102" i="4" s="1"/>
  <c r="K102" i="23" s="1"/>
  <c r="Q67" i="9"/>
  <c r="AG68" i="9"/>
  <c r="Y67" i="9"/>
  <c r="I28" i="9"/>
  <c r="AO26" i="9"/>
  <c r="CY115" i="8"/>
  <c r="CX115" i="8" s="1"/>
  <c r="AT62" i="8"/>
  <c r="CN61" i="8"/>
  <c r="BP61" i="8"/>
  <c r="I62" i="8"/>
  <c r="I61" i="8"/>
  <c r="Y63" i="9"/>
  <c r="I61" i="9"/>
  <c r="Y61" i="9"/>
  <c r="AO60" i="9"/>
  <c r="I103" i="9"/>
  <c r="Y20" i="9"/>
  <c r="I20" i="9"/>
  <c r="Q19" i="9"/>
  <c r="I19" i="9"/>
  <c r="AR20" i="8"/>
  <c r="BP22" i="8"/>
  <c r="AS20" i="8"/>
  <c r="K102" i="4"/>
  <c r="H102" i="23" s="1"/>
  <c r="BX54" i="8"/>
  <c r="CX117" i="8"/>
  <c r="AV119" i="8"/>
  <c r="AT119" i="8"/>
  <c r="AS119" i="8"/>
  <c r="AT118" i="8"/>
  <c r="AR119" i="8"/>
  <c r="AK118" i="8"/>
  <c r="CX118" i="8"/>
  <c r="AF119" i="9"/>
  <c r="AH119" i="9" s="1"/>
  <c r="AM116" i="4"/>
  <c r="AL116" i="4" s="1"/>
  <c r="I119" i="8"/>
  <c r="H119" i="9"/>
  <c r="CU118" i="8"/>
  <c r="AG117" i="8"/>
  <c r="BK119" i="8"/>
  <c r="CC112" i="8"/>
  <c r="AA112" i="23" s="1"/>
  <c r="BA117" i="8"/>
  <c r="AT119" i="9"/>
  <c r="AL119" i="23" s="1"/>
  <c r="AJ115" i="8"/>
  <c r="AL115" i="8" s="1"/>
  <c r="AF119" i="8"/>
  <c r="CG119" i="8"/>
  <c r="CN119" i="8"/>
  <c r="X118" i="9"/>
  <c r="AC118" i="9" s="1"/>
  <c r="W117" i="4"/>
  <c r="AA117" i="4" s="1"/>
  <c r="Y119" i="9"/>
  <c r="CM115" i="8"/>
  <c r="CN115" i="8" s="1"/>
  <c r="AH115" i="8"/>
  <c r="T115" i="23" s="1"/>
  <c r="W115" i="23" s="1"/>
  <c r="BC119" i="9"/>
  <c r="BB119" i="9" s="1"/>
  <c r="AB119" i="9"/>
  <c r="BA119" i="8"/>
  <c r="BJ118" i="8"/>
  <c r="AF118" i="9"/>
  <c r="AK118" i="9" s="1"/>
  <c r="BJ119" i="8"/>
  <c r="AW115" i="8"/>
  <c r="V115" i="23" s="1"/>
  <c r="AB115" i="8"/>
  <c r="AD115" i="8" s="1"/>
  <c r="AG119" i="8"/>
  <c r="Z115" i="8"/>
  <c r="S115" i="23" s="1"/>
  <c r="N119" i="9"/>
  <c r="AH119" i="23" s="1"/>
  <c r="AW119" i="9"/>
  <c r="AV119" i="9" s="1"/>
  <c r="AE119" i="23"/>
  <c r="AF118" i="8"/>
  <c r="T117" i="8"/>
  <c r="AC119" i="9"/>
  <c r="AN119" i="9"/>
  <c r="AO119" i="9" s="1"/>
  <c r="AA119" i="9"/>
  <c r="H115" i="8"/>
  <c r="L115" i="8" s="1"/>
  <c r="CS115" i="8"/>
  <c r="AC115" i="23" s="1"/>
  <c r="BU115" i="8"/>
  <c r="Z115" i="23" s="1"/>
  <c r="V119" i="9"/>
  <c r="AI119" i="23" s="1"/>
  <c r="AZ119" i="9"/>
  <c r="AN119" i="23" s="1"/>
  <c r="P115" i="8"/>
  <c r="R115" i="8" s="1"/>
  <c r="AL119" i="9"/>
  <c r="AK119" i="23" s="1"/>
  <c r="BZ107" i="8"/>
  <c r="BW115" i="8"/>
  <c r="CA115" i="8" s="1"/>
  <c r="X115" i="8"/>
  <c r="Y115" i="8" s="1"/>
  <c r="BE115" i="8"/>
  <c r="X115" i="23" s="1"/>
  <c r="P119" i="9"/>
  <c r="T119" i="9" s="1"/>
  <c r="AD119" i="9"/>
  <c r="AJ119" i="23" s="1"/>
  <c r="CU119" i="8"/>
  <c r="BK117" i="8"/>
  <c r="AZ117" i="8"/>
  <c r="AD114" i="8"/>
  <c r="BQ117" i="8"/>
  <c r="DA118" i="8"/>
  <c r="AN118" i="9"/>
  <c r="AP118" i="9" s="1"/>
  <c r="AB112" i="4"/>
  <c r="K112" i="23" s="1"/>
  <c r="BL119" i="8"/>
  <c r="AB117" i="4"/>
  <c r="K117" i="23" s="1"/>
  <c r="H114" i="4"/>
  <c r="K114" i="4" s="1"/>
  <c r="H114" i="23" s="1"/>
  <c r="BP118" i="8"/>
  <c r="AC119" i="8"/>
  <c r="CR117" i="8"/>
  <c r="BI119" i="8"/>
  <c r="H118" i="9"/>
  <c r="K118" i="9" s="1"/>
  <c r="AE119" i="8"/>
  <c r="T114" i="8"/>
  <c r="BS114" i="8"/>
  <c r="J117" i="8"/>
  <c r="BC115" i="9"/>
  <c r="BB115" i="9" s="1"/>
  <c r="H115" i="4"/>
  <c r="K115" i="4" s="1"/>
  <c r="H115" i="23" s="1"/>
  <c r="AW117" i="9"/>
  <c r="AV117" i="9" s="1"/>
  <c r="CI119" i="8"/>
  <c r="BT114" i="8"/>
  <c r="BY118" i="8"/>
  <c r="AN115" i="9"/>
  <c r="AO115" i="9" s="1"/>
  <c r="R115" i="4"/>
  <c r="U115" i="4" s="1"/>
  <c r="J115" i="23" s="1"/>
  <c r="DB115" i="8"/>
  <c r="DA115" i="8" s="1"/>
  <c r="AM115" i="8"/>
  <c r="U115" i="23" s="1"/>
  <c r="CC115" i="8"/>
  <c r="AA115" i="23" s="1"/>
  <c r="N115" i="8"/>
  <c r="Q115" i="23" s="1"/>
  <c r="CK115" i="8"/>
  <c r="AB115" i="23" s="1"/>
  <c r="W119" i="4"/>
  <c r="Z119" i="4" s="1"/>
  <c r="BC117" i="9"/>
  <c r="AO117" i="23" s="1"/>
  <c r="M112" i="9"/>
  <c r="BP117" i="8"/>
  <c r="CN118" i="8"/>
  <c r="CA118" i="8"/>
  <c r="J119" i="8"/>
  <c r="H116" i="8"/>
  <c r="J116" i="8" s="1"/>
  <c r="CE115" i="8"/>
  <c r="CJ115" i="8" s="1"/>
  <c r="V115" i="8"/>
  <c r="R115" i="23" s="1"/>
  <c r="AO115" i="8"/>
  <c r="AQ115" i="8" s="1"/>
  <c r="AT115" i="8" s="1"/>
  <c r="BM115" i="8"/>
  <c r="Y115" i="23" s="1"/>
  <c r="M119" i="8"/>
  <c r="AY115" i="8"/>
  <c r="BC115" i="8" s="1"/>
  <c r="BO115" i="8"/>
  <c r="BR115" i="8" s="1"/>
  <c r="CV115" i="8"/>
  <c r="CU115" i="8" s="1"/>
  <c r="AM119" i="4"/>
  <c r="N119" i="23" s="1"/>
  <c r="AF117" i="9"/>
  <c r="AH117" i="9" s="1"/>
  <c r="BG115" i="8"/>
  <c r="BL117" i="8"/>
  <c r="BJ117" i="8"/>
  <c r="U118" i="8"/>
  <c r="CQ114" i="8"/>
  <c r="BP114" i="8"/>
  <c r="AV118" i="8"/>
  <c r="BH117" i="8"/>
  <c r="AJ105" i="8"/>
  <c r="AL105" i="8" s="1"/>
  <c r="L117" i="8"/>
  <c r="AP119" i="4"/>
  <c r="AO119" i="4" s="1"/>
  <c r="W115" i="4"/>
  <c r="Z115" i="4" s="1"/>
  <c r="AL117" i="9"/>
  <c r="AK117" i="23" s="1"/>
  <c r="BA118" i="8"/>
  <c r="AB119" i="4"/>
  <c r="K119" i="23" s="1"/>
  <c r="CF118" i="8"/>
  <c r="T118" i="8"/>
  <c r="CJ119" i="8"/>
  <c r="CR114" i="8"/>
  <c r="BR114" i="8"/>
  <c r="K117" i="8"/>
  <c r="I117" i="8"/>
  <c r="P116" i="4"/>
  <c r="I116" i="23" s="1"/>
  <c r="AT117" i="9"/>
  <c r="AL117" i="23" s="1"/>
  <c r="AZ115" i="9"/>
  <c r="AN115" i="23" s="1"/>
  <c r="T112" i="8"/>
  <c r="BB117" i="8"/>
  <c r="CO119" i="8"/>
  <c r="AF117" i="23"/>
  <c r="M114" i="8"/>
  <c r="L114" i="8"/>
  <c r="AZ119" i="8"/>
  <c r="BK118" i="8"/>
  <c r="CN117" i="8"/>
  <c r="AC117" i="8"/>
  <c r="AE117" i="8"/>
  <c r="BC118" i="9"/>
  <c r="BB118" i="9" s="1"/>
  <c r="AD118" i="9"/>
  <c r="AJ118" i="23" s="1"/>
  <c r="P118" i="9"/>
  <c r="U118" i="9" s="1"/>
  <c r="V118" i="9"/>
  <c r="AI118" i="23" s="1"/>
  <c r="AF119" i="23"/>
  <c r="BC117" i="8"/>
  <c r="I114" i="8"/>
  <c r="BC119" i="8"/>
  <c r="BL118" i="8"/>
  <c r="AR112" i="9"/>
  <c r="AD117" i="8"/>
  <c r="N118" i="9"/>
  <c r="AH118" i="23" s="1"/>
  <c r="M117" i="4"/>
  <c r="N117" i="4" s="1"/>
  <c r="AK119" i="8"/>
  <c r="AT118" i="9"/>
  <c r="AL118" i="23" s="1"/>
  <c r="BT118" i="8"/>
  <c r="AL114" i="8"/>
  <c r="BD119" i="8"/>
  <c r="BI118" i="8"/>
  <c r="AC114" i="8"/>
  <c r="CQ119" i="8"/>
  <c r="CB118" i="8"/>
  <c r="AZ118" i="9"/>
  <c r="AN118" i="23" s="1"/>
  <c r="X114" i="9"/>
  <c r="AC114" i="9" s="1"/>
  <c r="R117" i="4"/>
  <c r="S117" i="4" s="1"/>
  <c r="V112" i="8"/>
  <c r="R112" i="23" s="1"/>
  <c r="X108" i="4"/>
  <c r="AS109" i="8"/>
  <c r="AW118" i="9"/>
  <c r="AV118" i="9" s="1"/>
  <c r="AH112" i="8"/>
  <c r="T112" i="23" s="1"/>
  <c r="W112" i="23" s="1"/>
  <c r="AD117" i="4"/>
  <c r="AE117" i="4" s="1"/>
  <c r="AF117" i="4" s="1"/>
  <c r="U109" i="8"/>
  <c r="V109" i="8" s="1"/>
  <c r="R109" i="23" s="1"/>
  <c r="R119" i="4"/>
  <c r="S119" i="4" s="1"/>
  <c r="N115" i="9"/>
  <c r="AH115" i="23" s="1"/>
  <c r="AP117" i="4"/>
  <c r="O117" i="23" s="1"/>
  <c r="M115" i="4"/>
  <c r="N115" i="4" s="1"/>
  <c r="V117" i="9"/>
  <c r="AI117" i="23" s="1"/>
  <c r="AN117" i="9"/>
  <c r="AR117" i="9" s="1"/>
  <c r="CP119" i="8"/>
  <c r="CH114" i="8"/>
  <c r="CJ114" i="8"/>
  <c r="S112" i="9"/>
  <c r="T112" i="9"/>
  <c r="AD117" i="23"/>
  <c r="CU117" i="8"/>
  <c r="X118" i="4"/>
  <c r="AM118" i="4"/>
  <c r="AL118" i="4" s="1"/>
  <c r="AB118" i="4"/>
  <c r="K118" i="23" s="1"/>
  <c r="AG118" i="4"/>
  <c r="L118" i="23" s="1"/>
  <c r="P118" i="4"/>
  <c r="I118" i="23" s="1"/>
  <c r="W118" i="4"/>
  <c r="Y118" i="4" s="1"/>
  <c r="BX119" i="8"/>
  <c r="CA119" i="8"/>
  <c r="CB119" i="8"/>
  <c r="BZ119" i="8"/>
  <c r="AD116" i="9"/>
  <c r="AJ116" i="23" s="1"/>
  <c r="V116" i="9"/>
  <c r="AI116" i="23" s="1"/>
  <c r="BC116" i="9"/>
  <c r="BB116" i="9" s="1"/>
  <c r="BR119" i="8"/>
  <c r="BQ119" i="8"/>
  <c r="BP119" i="8"/>
  <c r="BT119" i="8"/>
  <c r="CH118" i="8"/>
  <c r="CJ118" i="8"/>
  <c r="CI118" i="8"/>
  <c r="BR118" i="8"/>
  <c r="BQ118" i="8"/>
  <c r="S118" i="8"/>
  <c r="R118" i="8"/>
  <c r="AA106" i="4"/>
  <c r="CO114" i="8"/>
  <c r="CN114" i="8"/>
  <c r="BT117" i="8"/>
  <c r="AU118" i="8"/>
  <c r="BX118" i="8"/>
  <c r="BB118" i="8"/>
  <c r="BC118" i="8"/>
  <c r="R112" i="4"/>
  <c r="U112" i="4" s="1"/>
  <c r="J112" i="23" s="1"/>
  <c r="M112" i="4"/>
  <c r="O112" i="4" s="1"/>
  <c r="AJ119" i="4"/>
  <c r="M119" i="23" s="1"/>
  <c r="H119" i="4"/>
  <c r="K119" i="4" s="1"/>
  <c r="H119" i="23" s="1"/>
  <c r="AD112" i="4"/>
  <c r="AE112" i="4" s="1"/>
  <c r="AF112" i="4" s="1"/>
  <c r="AJ115" i="4"/>
  <c r="M115" i="23" s="1"/>
  <c r="X115" i="4"/>
  <c r="AP115" i="4"/>
  <c r="O115" i="23" s="1"/>
  <c r="AD119" i="4"/>
  <c r="AE119" i="4" s="1"/>
  <c r="AF119" i="4" s="1"/>
  <c r="H117" i="9"/>
  <c r="P117" i="9"/>
  <c r="R117" i="9" s="1"/>
  <c r="AZ117" i="9"/>
  <c r="AN117" i="23" s="1"/>
  <c r="AY112" i="9"/>
  <c r="CF119" i="8"/>
  <c r="I112" i="9"/>
  <c r="BS117" i="8"/>
  <c r="AR118" i="8"/>
  <c r="BD118" i="8"/>
  <c r="W112" i="4"/>
  <c r="Y112" i="4" s="1"/>
  <c r="AJ112" i="4"/>
  <c r="M112" i="23" s="1"/>
  <c r="H112" i="4"/>
  <c r="K112" i="4" s="1"/>
  <c r="H112" i="23" s="1"/>
  <c r="X119" i="4"/>
  <c r="AG119" i="4"/>
  <c r="L119" i="23" s="1"/>
  <c r="V115" i="9"/>
  <c r="AI115" i="23" s="1"/>
  <c r="P115" i="4"/>
  <c r="I115" i="23" s="1"/>
  <c r="AB115" i="4"/>
  <c r="K115" i="23" s="1"/>
  <c r="AD115" i="4"/>
  <c r="AE115" i="4" s="1"/>
  <c r="AF115" i="4" s="1"/>
  <c r="AM115" i="4"/>
  <c r="AL115" i="4" s="1"/>
  <c r="L119" i="8"/>
  <c r="N117" i="9"/>
  <c r="AH117" i="23" s="1"/>
  <c r="M119" i="4"/>
  <c r="N119" i="4" s="1"/>
  <c r="X117" i="9"/>
  <c r="Z117" i="9" s="1"/>
  <c r="M116" i="4"/>
  <c r="N116" i="4" s="1"/>
  <c r="AG118" i="8"/>
  <c r="CB114" i="8"/>
  <c r="CF117" i="8"/>
  <c r="R112" i="9"/>
  <c r="AP112" i="9"/>
  <c r="CR118" i="8"/>
  <c r="H106" i="9"/>
  <c r="AD118" i="4"/>
  <c r="AE118" i="4" s="1"/>
  <c r="AF118" i="4" s="1"/>
  <c r="R118" i="4"/>
  <c r="S118" i="4" s="1"/>
  <c r="M118" i="4"/>
  <c r="N118" i="4" s="1"/>
  <c r="AC118" i="8"/>
  <c r="CP118" i="8"/>
  <c r="CS116" i="8"/>
  <c r="AC116" i="23" s="1"/>
  <c r="CB117" i="8"/>
  <c r="AE118" i="8"/>
  <c r="CO118" i="8"/>
  <c r="CI114" i="8"/>
  <c r="DA114" i="8"/>
  <c r="X116" i="8"/>
  <c r="Y116" i="8" s="1"/>
  <c r="AE107" i="8"/>
  <c r="H118" i="4"/>
  <c r="K118" i="4" s="1"/>
  <c r="H118" i="23" s="1"/>
  <c r="AJ118" i="4"/>
  <c r="M118" i="23" s="1"/>
  <c r="BX117" i="8"/>
  <c r="AL117" i="8"/>
  <c r="CI117" i="8"/>
  <c r="Q112" i="9"/>
  <c r="AS112" i="9"/>
  <c r="CG117" i="8"/>
  <c r="CG114" i="8"/>
  <c r="AD109" i="4"/>
  <c r="AE109" i="4" s="1"/>
  <c r="AF109" i="4" s="1"/>
  <c r="AG109" i="4" s="1"/>
  <c r="L109" i="23" s="1"/>
  <c r="AY116" i="8"/>
  <c r="BA116" i="8" s="1"/>
  <c r="CA117" i="8"/>
  <c r="U112" i="9"/>
  <c r="AF107" i="8"/>
  <c r="AO112" i="9"/>
  <c r="CF114" i="8"/>
  <c r="BZ114" i="8"/>
  <c r="Z116" i="8"/>
  <c r="S116" i="23" s="1"/>
  <c r="CV116" i="8"/>
  <c r="AD116" i="23" s="1"/>
  <c r="BE116" i="8"/>
  <c r="X116" i="23" s="1"/>
  <c r="BY117" i="8"/>
  <c r="CJ117" i="8"/>
  <c r="AY100" i="9"/>
  <c r="U117" i="8"/>
  <c r="CA114" i="8"/>
  <c r="AT114" i="8"/>
  <c r="CM116" i="8"/>
  <c r="CP116" i="8" s="1"/>
  <c r="BK114" i="8"/>
  <c r="AH116" i="8"/>
  <c r="T116" i="23" s="1"/>
  <c r="W116" i="23" s="1"/>
  <c r="BW116" i="8"/>
  <c r="BZ116" i="8" s="1"/>
  <c r="AW109" i="9"/>
  <c r="AV109" i="9" s="1"/>
  <c r="K114" i="8"/>
  <c r="AF114" i="8"/>
  <c r="AE114" i="8"/>
  <c r="R117" i="8"/>
  <c r="S117" i="8"/>
  <c r="CO117" i="8"/>
  <c r="AG112" i="9"/>
  <c r="BX114" i="8"/>
  <c r="BO112" i="8"/>
  <c r="BR112" i="8" s="1"/>
  <c r="AM116" i="8"/>
  <c r="U116" i="23" s="1"/>
  <c r="AW116" i="8"/>
  <c r="V116" i="23" s="1"/>
  <c r="X117" i="4"/>
  <c r="AB116" i="8"/>
  <c r="AE116" i="8" s="1"/>
  <c r="CK112" i="8"/>
  <c r="AB112" i="23" s="1"/>
  <c r="AP116" i="8"/>
  <c r="BM116" i="8"/>
  <c r="Y116" i="23" s="1"/>
  <c r="CK116" i="8"/>
  <c r="AB116" i="23" s="1"/>
  <c r="H117" i="4"/>
  <c r="J117" i="4" s="1"/>
  <c r="BL114" i="8"/>
  <c r="W111" i="4"/>
  <c r="AA111" i="4" s="1"/>
  <c r="AB111" i="4" s="1"/>
  <c r="K111" i="23" s="1"/>
  <c r="AK112" i="9"/>
  <c r="R114" i="4"/>
  <c r="U114" i="4" s="1"/>
  <c r="J114" i="23" s="1"/>
  <c r="AS114" i="8"/>
  <c r="BU116" i="8"/>
  <c r="Z116" i="23" s="1"/>
  <c r="P116" i="8"/>
  <c r="Q116" i="8" s="1"/>
  <c r="N116" i="8"/>
  <c r="Q116" i="23" s="1"/>
  <c r="P109" i="9"/>
  <c r="S109" i="9" s="1"/>
  <c r="BG116" i="8"/>
  <c r="BJ116" i="8" s="1"/>
  <c r="BO116" i="8"/>
  <c r="BR116" i="8" s="1"/>
  <c r="CQ117" i="8"/>
  <c r="N112" i="8"/>
  <c r="Q112" i="23" s="1"/>
  <c r="CC116" i="8"/>
  <c r="AA116" i="23" s="1"/>
  <c r="AO116" i="8"/>
  <c r="AQ116" i="8" s="1"/>
  <c r="AU116" i="8" s="1"/>
  <c r="AM117" i="4"/>
  <c r="AL117" i="4" s="1"/>
  <c r="V116" i="8"/>
  <c r="R116" i="23" s="1"/>
  <c r="AY112" i="8"/>
  <c r="BB112" i="8" s="1"/>
  <c r="CY116" i="8"/>
  <c r="AE116" i="23" s="1"/>
  <c r="DB116" i="8"/>
  <c r="DA116" i="8" s="1"/>
  <c r="CE116" i="8"/>
  <c r="CJ116" i="8" s="1"/>
  <c r="AJ117" i="4"/>
  <c r="AI117" i="4" s="1"/>
  <c r="AF109" i="9"/>
  <c r="AS107" i="8"/>
  <c r="AG117" i="4"/>
  <c r="L117" i="23" s="1"/>
  <c r="CX114" i="8"/>
  <c r="U112" i="8"/>
  <c r="DA109" i="8"/>
  <c r="AB112" i="9"/>
  <c r="L112" i="9"/>
  <c r="H114" i="9"/>
  <c r="CY112" i="8"/>
  <c r="AE112" i="23" s="1"/>
  <c r="AM112" i="8"/>
  <c r="U112" i="23" s="1"/>
  <c r="AM112" i="4"/>
  <c r="AL112" i="4" s="1"/>
  <c r="AP108" i="4"/>
  <c r="AO108" i="4" s="1"/>
  <c r="X112" i="4"/>
  <c r="AJ112" i="8"/>
  <c r="AL112" i="8" s="1"/>
  <c r="AW112" i="8"/>
  <c r="V112" i="23" s="1"/>
  <c r="CE112" i="8"/>
  <c r="CH112" i="8" s="1"/>
  <c r="DB112" i="8"/>
  <c r="AF112" i="23" s="1"/>
  <c r="P115" i="9"/>
  <c r="R115" i="9" s="1"/>
  <c r="AF115" i="9"/>
  <c r="AH115" i="9" s="1"/>
  <c r="AL115" i="9"/>
  <c r="AK115" i="23" s="1"/>
  <c r="M114" i="4"/>
  <c r="N114" i="4" s="1"/>
  <c r="AD114" i="4"/>
  <c r="AE114" i="4" s="1"/>
  <c r="AF114" i="4" s="1"/>
  <c r="X115" i="9"/>
  <c r="AB115" i="9" s="1"/>
  <c r="W114" i="4"/>
  <c r="AA114" i="4" s="1"/>
  <c r="AF111" i="9"/>
  <c r="Q112" i="8"/>
  <c r="BB114" i="9"/>
  <c r="P114" i="9"/>
  <c r="Q114" i="9" s="1"/>
  <c r="BG112" i="8"/>
  <c r="BW112" i="8"/>
  <c r="CB112" i="8" s="1"/>
  <c r="X112" i="8"/>
  <c r="Y112" i="8" s="1"/>
  <c r="CY106" i="8"/>
  <c r="CX106" i="8" s="1"/>
  <c r="H112" i="8"/>
  <c r="J112" i="8" s="1"/>
  <c r="CS112" i="8"/>
  <c r="AC112" i="23" s="1"/>
  <c r="BE112" i="8"/>
  <c r="X112" i="23" s="1"/>
  <c r="AF114" i="9"/>
  <c r="AJ114" i="9" s="1"/>
  <c r="V114" i="9"/>
  <c r="AI114" i="23" s="1"/>
  <c r="K113" i="4"/>
  <c r="H113" i="23" s="1"/>
  <c r="R112" i="8"/>
  <c r="AZ109" i="8"/>
  <c r="CO104" i="8"/>
  <c r="T109" i="8"/>
  <c r="AA112" i="9"/>
  <c r="AZ114" i="9"/>
  <c r="AN114" i="23" s="1"/>
  <c r="BU112" i="8"/>
  <c r="Z112" i="23" s="1"/>
  <c r="AP112" i="8"/>
  <c r="AB112" i="8"/>
  <c r="AE112" i="8" s="1"/>
  <c r="AG112" i="4"/>
  <c r="L112" i="23" s="1"/>
  <c r="AP112" i="4"/>
  <c r="AO112" i="4" s="1"/>
  <c r="CM112" i="8"/>
  <c r="CP112" i="8" s="1"/>
  <c r="Z112" i="8"/>
  <c r="S112" i="23" s="1"/>
  <c r="CV112" i="8"/>
  <c r="CU112" i="8" s="1"/>
  <c r="AO112" i="8"/>
  <c r="AQ112" i="8" s="1"/>
  <c r="AT112" i="8" s="1"/>
  <c r="BM112" i="8"/>
  <c r="Y112" i="23" s="1"/>
  <c r="M107" i="4"/>
  <c r="N107" i="4" s="1"/>
  <c r="AW115" i="9"/>
  <c r="AM115" i="23" s="1"/>
  <c r="H115" i="9"/>
  <c r="AD115" i="9"/>
  <c r="AJ115" i="23" s="1"/>
  <c r="AN111" i="9"/>
  <c r="BR109" i="8"/>
  <c r="BP109" i="8" s="1"/>
  <c r="AC112" i="9"/>
  <c r="Z112" i="9"/>
  <c r="AN114" i="9"/>
  <c r="AS114" i="9" s="1"/>
  <c r="N114" i="9"/>
  <c r="AH114" i="23" s="1"/>
  <c r="AL114" i="9"/>
  <c r="AK114" i="23" s="1"/>
  <c r="L99" i="8"/>
  <c r="AR107" i="8"/>
  <c r="AV107" i="8"/>
  <c r="AJ111" i="8"/>
  <c r="AL111" i="8" s="1"/>
  <c r="AM111" i="8" s="1"/>
  <c r="U111" i="23" s="1"/>
  <c r="R111" i="4"/>
  <c r="T111" i="4" s="1"/>
  <c r="X111" i="4"/>
  <c r="AM114" i="4"/>
  <c r="N114" i="23" s="1"/>
  <c r="AP114" i="4"/>
  <c r="O114" i="23" s="1"/>
  <c r="AJ114" i="4"/>
  <c r="M114" i="23" s="1"/>
  <c r="AB114" i="4"/>
  <c r="K114" i="23" s="1"/>
  <c r="M109" i="4"/>
  <c r="N109" i="4" s="1"/>
  <c r="AU107" i="8"/>
  <c r="AP111" i="4"/>
  <c r="O111" i="23" s="1"/>
  <c r="CU109" i="8"/>
  <c r="J109" i="4"/>
  <c r="AJ112" i="9"/>
  <c r="AR114" i="8"/>
  <c r="AV114" i="8"/>
  <c r="AW114" i="9"/>
  <c r="AM114" i="23" s="1"/>
  <c r="AD114" i="9"/>
  <c r="AJ114" i="23" s="1"/>
  <c r="AT114" i="9"/>
  <c r="AL114" i="23" s="1"/>
  <c r="CM106" i="8"/>
  <c r="CQ106" i="8" s="1"/>
  <c r="AM109" i="4"/>
  <c r="AL109" i="4" s="1"/>
  <c r="CB109" i="8"/>
  <c r="CC109" i="8" s="1"/>
  <c r="AA109" i="23" s="1"/>
  <c r="BI114" i="8"/>
  <c r="AD107" i="4"/>
  <c r="AE107" i="4" s="1"/>
  <c r="AF107" i="4" s="1"/>
  <c r="BG106" i="8"/>
  <c r="BJ106" i="8" s="1"/>
  <c r="X114" i="4"/>
  <c r="AH112" i="9"/>
  <c r="AG114" i="4"/>
  <c r="L114" i="23" s="1"/>
  <c r="I109" i="4"/>
  <c r="R114" i="8"/>
  <c r="P108" i="9"/>
  <c r="S108" i="9" s="1"/>
  <c r="AW111" i="9"/>
  <c r="AM111" i="23" s="1"/>
  <c r="CJ107" i="8"/>
  <c r="Q114" i="8"/>
  <c r="BS107" i="8"/>
  <c r="BI109" i="8"/>
  <c r="R107" i="8"/>
  <c r="X109" i="4"/>
  <c r="AJ109" i="4"/>
  <c r="M109" i="23" s="1"/>
  <c r="AV99" i="8"/>
  <c r="BG111" i="8"/>
  <c r="BJ111" i="8" s="1"/>
  <c r="W109" i="4"/>
  <c r="Z109" i="4" s="1"/>
  <c r="AJ111" i="4"/>
  <c r="M111" i="23" s="1"/>
  <c r="H111" i="4"/>
  <c r="I111" i="4" s="1"/>
  <c r="CU114" i="8"/>
  <c r="AZ111" i="9"/>
  <c r="AN111" i="23" s="1"/>
  <c r="S114" i="8"/>
  <c r="BT107" i="8"/>
  <c r="H106" i="8"/>
  <c r="O111" i="4"/>
  <c r="P111" i="4" s="1"/>
  <c r="I111" i="23" s="1"/>
  <c r="CQ107" i="8"/>
  <c r="BA109" i="8"/>
  <c r="DA106" i="8"/>
  <c r="T106" i="4"/>
  <c r="AP109" i="4"/>
  <c r="O109" i="23" s="1"/>
  <c r="R109" i="4"/>
  <c r="T109" i="4" s="1"/>
  <c r="AP111" i="8"/>
  <c r="AM111" i="4"/>
  <c r="AL111" i="4" s="1"/>
  <c r="AD111" i="4"/>
  <c r="AE111" i="4" s="1"/>
  <c r="AF111" i="4" s="1"/>
  <c r="AG111" i="4" s="1"/>
  <c r="L111" i="23" s="1"/>
  <c r="P111" i="8"/>
  <c r="R111" i="8" s="1"/>
  <c r="BC111" i="9"/>
  <c r="BB111" i="9" s="1"/>
  <c r="N106" i="23"/>
  <c r="AC104" i="8"/>
  <c r="BQ98" i="8"/>
  <c r="M109" i="8"/>
  <c r="N109" i="8" s="1"/>
  <c r="Q109" i="23" s="1"/>
  <c r="M108" i="4"/>
  <c r="N108" i="4" s="1"/>
  <c r="AH105" i="8"/>
  <c r="T105" i="23" s="1"/>
  <c r="W105" i="23" s="1"/>
  <c r="CA109" i="8"/>
  <c r="AG107" i="4"/>
  <c r="L107" i="23" s="1"/>
  <c r="AP107" i="4"/>
  <c r="O107" i="23" s="1"/>
  <c r="P107" i="4"/>
  <c r="I107" i="23" s="1"/>
  <c r="AO103" i="8"/>
  <c r="CI109" i="8"/>
  <c r="AE109" i="23"/>
  <c r="AD104" i="8"/>
  <c r="BL107" i="8"/>
  <c r="CG98" i="8"/>
  <c r="K109" i="8"/>
  <c r="H108" i="4"/>
  <c r="K108" i="4" s="1"/>
  <c r="H108" i="23" s="1"/>
  <c r="BW105" i="8"/>
  <c r="CB105" i="8" s="1"/>
  <c r="CS105" i="8"/>
  <c r="AC105" i="23" s="1"/>
  <c r="AM107" i="4"/>
  <c r="AL107" i="4" s="1"/>
  <c r="X107" i="4"/>
  <c r="AB99" i="4"/>
  <c r="K99" i="23" s="1"/>
  <c r="H107" i="4"/>
  <c r="K107" i="4" s="1"/>
  <c r="H107" i="23" s="1"/>
  <c r="AJ107" i="4"/>
  <c r="AI107" i="4" s="1"/>
  <c r="R103" i="4"/>
  <c r="AM103" i="4"/>
  <c r="AL103" i="4" s="1"/>
  <c r="BE105" i="8"/>
  <c r="X105" i="23" s="1"/>
  <c r="AL107" i="8"/>
  <c r="CA104" i="8"/>
  <c r="O102" i="23"/>
  <c r="AG109" i="8"/>
  <c r="AH109" i="8" s="1"/>
  <c r="T109" i="23" s="1"/>
  <c r="W109" i="23" s="1"/>
  <c r="AC107" i="8"/>
  <c r="CP104" i="8"/>
  <c r="CN104" i="8" s="1"/>
  <c r="T104" i="8"/>
  <c r="BH107" i="8"/>
  <c r="Z106" i="8"/>
  <c r="S106" i="23" s="1"/>
  <c r="V106" i="8"/>
  <c r="R106" i="23" s="1"/>
  <c r="Q109" i="8"/>
  <c r="AM108" i="4"/>
  <c r="N108" i="23" s="1"/>
  <c r="AO105" i="8"/>
  <c r="AQ105" i="8" s="1"/>
  <c r="AV105" i="8" s="1"/>
  <c r="H105" i="8"/>
  <c r="AR109" i="8"/>
  <c r="AH106" i="8"/>
  <c r="T106" i="23" s="1"/>
  <c r="W106" i="23" s="1"/>
  <c r="AO106" i="8"/>
  <c r="AQ106" i="8" s="1"/>
  <c r="AU106" i="8" s="1"/>
  <c r="R107" i="4"/>
  <c r="T107" i="4" s="1"/>
  <c r="W107" i="4"/>
  <c r="AN108" i="9"/>
  <c r="AQ108" i="9" s="1"/>
  <c r="R98" i="4"/>
  <c r="U98" i="4" s="1"/>
  <c r="J98" i="23" s="1"/>
  <c r="V105" i="9"/>
  <c r="AI105" i="23" s="1"/>
  <c r="H103" i="8"/>
  <c r="K103" i="8" s="1"/>
  <c r="P103" i="8"/>
  <c r="T103" i="8" s="1"/>
  <c r="AN107" i="9"/>
  <c r="AO107" i="9" s="1"/>
  <c r="X103" i="4"/>
  <c r="H111" i="9"/>
  <c r="K111" i="9" s="1"/>
  <c r="X111" i="9"/>
  <c r="AA111" i="9" s="1"/>
  <c r="AG107" i="8"/>
  <c r="CN107" i="8"/>
  <c r="BP107" i="8"/>
  <c r="AC109" i="8"/>
  <c r="BB109" i="8"/>
  <c r="BM106" i="8"/>
  <c r="Y106" i="23" s="1"/>
  <c r="BZ99" i="8"/>
  <c r="AM106" i="8"/>
  <c r="U106" i="23" s="1"/>
  <c r="CS106" i="8"/>
  <c r="AC106" i="23" s="1"/>
  <c r="X108" i="9"/>
  <c r="Z108" i="9" s="1"/>
  <c r="CE106" i="8"/>
  <c r="CJ106" i="8" s="1"/>
  <c r="AY106" i="8"/>
  <c r="BC106" i="8" s="1"/>
  <c r="BE106" i="8"/>
  <c r="X106" i="23" s="1"/>
  <c r="AW108" i="9"/>
  <c r="AV108" i="9" s="1"/>
  <c r="N106" i="8"/>
  <c r="Q106" i="23" s="1"/>
  <c r="CK106" i="8"/>
  <c r="AB106" i="23" s="1"/>
  <c r="AF109" i="8"/>
  <c r="AE109" i="8"/>
  <c r="BC109" i="8"/>
  <c r="BQ107" i="8"/>
  <c r="BY99" i="8"/>
  <c r="CV106" i="8"/>
  <c r="AD106" i="23" s="1"/>
  <c r="AZ108" i="9"/>
  <c r="X106" i="8"/>
  <c r="Y106" i="8" s="1"/>
  <c r="AW106" i="8"/>
  <c r="V106" i="23" s="1"/>
  <c r="AS99" i="8"/>
  <c r="BC108" i="9"/>
  <c r="BB108" i="9" s="1"/>
  <c r="CV111" i="8"/>
  <c r="AD111" i="23" s="1"/>
  <c r="CC106" i="8"/>
  <c r="AA106" i="23" s="1"/>
  <c r="P106" i="8"/>
  <c r="U106" i="8" s="1"/>
  <c r="DB111" i="8"/>
  <c r="DA111" i="8" s="1"/>
  <c r="CR107" i="8"/>
  <c r="AD99" i="23"/>
  <c r="AI103" i="9"/>
  <c r="CO109" i="8"/>
  <c r="S106" i="4"/>
  <c r="BH109" i="8"/>
  <c r="AJ106" i="8"/>
  <c r="AL106" i="8" s="1"/>
  <c r="H108" i="9"/>
  <c r="K108" i="9" s="1"/>
  <c r="AP106" i="8"/>
  <c r="S107" i="8"/>
  <c r="BU106" i="8"/>
  <c r="Z106" i="23" s="1"/>
  <c r="AB106" i="8"/>
  <c r="AD106" i="8" s="1"/>
  <c r="BO106" i="8"/>
  <c r="BP106" i="8" s="1"/>
  <c r="AT99" i="8"/>
  <c r="AF108" i="9"/>
  <c r="AI108" i="9" s="1"/>
  <c r="BW106" i="8"/>
  <c r="CB106" i="8" s="1"/>
  <c r="CE111" i="8"/>
  <c r="CG111" i="8" s="1"/>
  <c r="X111" i="8"/>
  <c r="Y111" i="8" s="1"/>
  <c r="Z111" i="8" s="1"/>
  <c r="S111" i="23" s="1"/>
  <c r="AF107" i="23"/>
  <c r="AS105" i="9"/>
  <c r="AD104" i="4"/>
  <c r="AE104" i="4" s="1"/>
  <c r="AF104" i="4" s="1"/>
  <c r="AG104" i="4" s="1"/>
  <c r="L104" i="23" s="1"/>
  <c r="AV109" i="8"/>
  <c r="AW109" i="8" s="1"/>
  <c r="V109" i="23" s="1"/>
  <c r="AP108" i="8"/>
  <c r="X109" i="9"/>
  <c r="Z109" i="9" s="1"/>
  <c r="BW111" i="8"/>
  <c r="BX111" i="8" s="1"/>
  <c r="AY111" i="8"/>
  <c r="AZ111" i="8" s="1"/>
  <c r="AB111" i="8"/>
  <c r="AC111" i="8" s="1"/>
  <c r="H111" i="8"/>
  <c r="J111" i="8" s="1"/>
  <c r="O106" i="4"/>
  <c r="AT104" i="8"/>
  <c r="AR104" i="8" s="1"/>
  <c r="AL105" i="9"/>
  <c r="AK105" i="23" s="1"/>
  <c r="AT109" i="8"/>
  <c r="DB108" i="8"/>
  <c r="DA108" i="8" s="1"/>
  <c r="BO111" i="8"/>
  <c r="CY111" i="8"/>
  <c r="AE111" i="23" s="1"/>
  <c r="AB108" i="8"/>
  <c r="AE108" i="8" s="1"/>
  <c r="AO111" i="8"/>
  <c r="AQ111" i="8" s="1"/>
  <c r="AU111" i="8" s="1"/>
  <c r="CM111" i="8"/>
  <c r="CO111" i="8" s="1"/>
  <c r="CF107" i="8"/>
  <c r="CU107" i="8"/>
  <c r="AG106" i="9"/>
  <c r="AF104" i="23"/>
  <c r="CQ109" i="8"/>
  <c r="AP102" i="8"/>
  <c r="BW102" i="8"/>
  <c r="BX102" i="8" s="1"/>
  <c r="J99" i="8"/>
  <c r="I104" i="8"/>
  <c r="CG107" i="8"/>
  <c r="CH107" i="8"/>
  <c r="CG109" i="8"/>
  <c r="BY104" i="8"/>
  <c r="AE107" i="23"/>
  <c r="DA103" i="8"/>
  <c r="Z106" i="4"/>
  <c r="CF109" i="8"/>
  <c r="AF104" i="8"/>
  <c r="AK106" i="9"/>
  <c r="AK104" i="8"/>
  <c r="R104" i="8"/>
  <c r="CR109" i="8"/>
  <c r="CS109" i="8" s="1"/>
  <c r="AC109" i="23" s="1"/>
  <c r="CP109" i="8"/>
  <c r="J109" i="8"/>
  <c r="AM104" i="4"/>
  <c r="N104" i="23" s="1"/>
  <c r="CJ109" i="8"/>
  <c r="CK109" i="8" s="1"/>
  <c r="AB109" i="23" s="1"/>
  <c r="R108" i="4"/>
  <c r="U108" i="4" s="1"/>
  <c r="J108" i="23" s="1"/>
  <c r="AD108" i="4"/>
  <c r="AE108" i="4" s="1"/>
  <c r="AF108" i="4" s="1"/>
  <c r="AG108" i="4" s="1"/>
  <c r="L108" i="23" s="1"/>
  <c r="CK105" i="8"/>
  <c r="AB105" i="23" s="1"/>
  <c r="CM105" i="8"/>
  <c r="CR105" i="8" s="1"/>
  <c r="BY109" i="8"/>
  <c r="J106" i="4"/>
  <c r="L107" i="8"/>
  <c r="AJ104" i="4"/>
  <c r="AI104" i="4" s="1"/>
  <c r="AD98" i="4"/>
  <c r="AE98" i="4" s="1"/>
  <c r="AF98" i="4" s="1"/>
  <c r="AT106" i="9"/>
  <c r="AL106" i="23" s="1"/>
  <c r="AN106" i="9"/>
  <c r="AQ106" i="9" s="1"/>
  <c r="H99" i="4"/>
  <c r="I99" i="4" s="1"/>
  <c r="AJ99" i="4"/>
  <c r="AI99" i="4" s="1"/>
  <c r="CY103" i="8"/>
  <c r="AE103" i="23" s="1"/>
  <c r="BB104" i="8"/>
  <c r="AZ104" i="8" s="1"/>
  <c r="X102" i="9"/>
  <c r="W104" i="4"/>
  <c r="AW102" i="9"/>
  <c r="AM102" i="23" s="1"/>
  <c r="R100" i="9"/>
  <c r="AA100" i="9"/>
  <c r="BX98" i="8"/>
  <c r="AO106" i="4"/>
  <c r="AE99" i="23"/>
  <c r="AG104" i="8"/>
  <c r="AH104" i="8" s="1"/>
  <c r="T104" i="23" s="1"/>
  <c r="W104" i="23" s="1"/>
  <c r="J100" i="9"/>
  <c r="BI107" i="8"/>
  <c r="S104" i="8"/>
  <c r="AJ103" i="9"/>
  <c r="R109" i="8"/>
  <c r="I109" i="8"/>
  <c r="AL106" i="9"/>
  <c r="AK106" i="23" s="1"/>
  <c r="AJ108" i="4"/>
  <c r="W108" i="4"/>
  <c r="AA108" i="4" s="1"/>
  <c r="AB108" i="4" s="1"/>
  <c r="K108" i="23" s="1"/>
  <c r="AP105" i="8"/>
  <c r="N105" i="8"/>
  <c r="Q105" i="23" s="1"/>
  <c r="AB105" i="8"/>
  <c r="AG105" i="8" s="1"/>
  <c r="BX109" i="8"/>
  <c r="BM105" i="8"/>
  <c r="Y105" i="23" s="1"/>
  <c r="AF102" i="9"/>
  <c r="AZ106" i="9"/>
  <c r="AY106" i="9" s="1"/>
  <c r="V106" i="9"/>
  <c r="AI106" i="23" s="1"/>
  <c r="AD106" i="9"/>
  <c r="AJ106" i="23" s="1"/>
  <c r="AG99" i="4"/>
  <c r="L99" i="23" s="1"/>
  <c r="X99" i="4"/>
  <c r="AJ103" i="4"/>
  <c r="M103" i="23" s="1"/>
  <c r="BG103" i="8"/>
  <c r="AY103" i="8"/>
  <c r="BB103" i="8" s="1"/>
  <c r="AS97" i="9"/>
  <c r="BX104" i="8"/>
  <c r="AJ106" i="9"/>
  <c r="AI106" i="9"/>
  <c r="Q104" i="8"/>
  <c r="BP104" i="8"/>
  <c r="BI104" i="8"/>
  <c r="AZ98" i="9"/>
  <c r="AY98" i="9" s="1"/>
  <c r="P106" i="9"/>
  <c r="AN109" i="9"/>
  <c r="AP109" i="9" s="1"/>
  <c r="AW104" i="9"/>
  <c r="AV104" i="9" s="1"/>
  <c r="CY105" i="8"/>
  <c r="CX105" i="8" s="1"/>
  <c r="BG105" i="8"/>
  <c r="CC105" i="8"/>
  <c r="AA105" i="23" s="1"/>
  <c r="V105" i="8"/>
  <c r="R105" i="23" s="1"/>
  <c r="AY105" i="8"/>
  <c r="BD105" i="8" s="1"/>
  <c r="CE105" i="8"/>
  <c r="CI105" i="8" s="1"/>
  <c r="CV105" i="8"/>
  <c r="CU105" i="8" s="1"/>
  <c r="M100" i="4"/>
  <c r="N100" i="4" s="1"/>
  <c r="BO108" i="8"/>
  <c r="BT108" i="8" s="1"/>
  <c r="BU108" i="8" s="1"/>
  <c r="Z108" i="23" s="1"/>
  <c r="DA99" i="8"/>
  <c r="BC106" i="9"/>
  <c r="BB106" i="9" s="1"/>
  <c r="AW106" i="9"/>
  <c r="AV106" i="9" s="1"/>
  <c r="P99" i="4"/>
  <c r="I99" i="23" s="1"/>
  <c r="M107" i="8"/>
  <c r="W99" i="4"/>
  <c r="Z99" i="4" s="1"/>
  <c r="M99" i="4"/>
  <c r="N99" i="4" s="1"/>
  <c r="AM100" i="4"/>
  <c r="AL100" i="4" s="1"/>
  <c r="M103" i="4"/>
  <c r="N103" i="4" s="1"/>
  <c r="AP103" i="4"/>
  <c r="O103" i="23" s="1"/>
  <c r="R99" i="4"/>
  <c r="S99" i="4" s="1"/>
  <c r="H103" i="4"/>
  <c r="K103" i="4" s="1"/>
  <c r="H103" i="23" s="1"/>
  <c r="BW103" i="8"/>
  <c r="BY103" i="8" s="1"/>
  <c r="BO103" i="8"/>
  <c r="P105" i="8"/>
  <c r="S105" i="8" s="1"/>
  <c r="CM103" i="8"/>
  <c r="X103" i="8"/>
  <c r="Y103" i="8" s="1"/>
  <c r="Z103" i="8" s="1"/>
  <c r="S103" i="23" s="1"/>
  <c r="CB104" i="8"/>
  <c r="CC104" i="8" s="1"/>
  <c r="AA104" i="23" s="1"/>
  <c r="O102" i="4"/>
  <c r="P102" i="4" s="1"/>
  <c r="I102" i="23" s="1"/>
  <c r="BQ104" i="8"/>
  <c r="X106" i="9"/>
  <c r="AA106" i="9" s="1"/>
  <c r="BO105" i="8"/>
  <c r="BS105" i="8" s="1"/>
  <c r="Z105" i="8"/>
  <c r="S105" i="23" s="1"/>
  <c r="AW105" i="8"/>
  <c r="V105" i="23" s="1"/>
  <c r="DB105" i="8"/>
  <c r="DA105" i="8" s="1"/>
  <c r="AM105" i="8"/>
  <c r="U105" i="23" s="1"/>
  <c r="X105" i="8"/>
  <c r="Y105" i="8" s="1"/>
  <c r="J107" i="8"/>
  <c r="BC109" i="9"/>
  <c r="BB109" i="9" s="1"/>
  <c r="M98" i="4"/>
  <c r="N98" i="4" s="1"/>
  <c r="N106" i="9"/>
  <c r="AH106" i="23" s="1"/>
  <c r="AM99" i="4"/>
  <c r="AL99" i="4" s="1"/>
  <c r="AP99" i="4"/>
  <c r="O99" i="23" s="1"/>
  <c r="AZ109" i="9"/>
  <c r="AN109" i="23" s="1"/>
  <c r="AD103" i="4"/>
  <c r="AE103" i="4" s="1"/>
  <c r="AF103" i="4" s="1"/>
  <c r="AG103" i="4" s="1"/>
  <c r="L103" i="23" s="1"/>
  <c r="W103" i="4"/>
  <c r="AB103" i="8"/>
  <c r="AE103" i="8" s="1"/>
  <c r="AP103" i="8"/>
  <c r="CE103" i="8"/>
  <c r="CH103" i="8" s="1"/>
  <c r="AJ103" i="8"/>
  <c r="AK103" i="8" s="1"/>
  <c r="CV103" i="8"/>
  <c r="CU103" i="8" s="1"/>
  <c r="K106" i="4"/>
  <c r="H106" i="23" s="1"/>
  <c r="CR98" i="8"/>
  <c r="AY103" i="9"/>
  <c r="CY108" i="8"/>
  <c r="AE108" i="23" s="1"/>
  <c r="AY108" i="8"/>
  <c r="BB108" i="8" s="1"/>
  <c r="AO108" i="8"/>
  <c r="AQ108" i="8" s="1"/>
  <c r="AS108" i="8" s="1"/>
  <c r="CM108" i="8"/>
  <c r="CP108" i="8" s="1"/>
  <c r="X107" i="9"/>
  <c r="Y107" i="9" s="1"/>
  <c r="H108" i="8"/>
  <c r="AS104" i="8"/>
  <c r="X108" i="8"/>
  <c r="Y108" i="8" s="1"/>
  <c r="Z108" i="8" s="1"/>
  <c r="S108" i="23" s="1"/>
  <c r="BG108" i="8"/>
  <c r="AP101" i="4"/>
  <c r="O101" i="23" s="1"/>
  <c r="AZ107" i="9"/>
  <c r="AN107" i="23" s="1"/>
  <c r="AZ107" i="8"/>
  <c r="CE108" i="8"/>
  <c r="CF108" i="8" s="1"/>
  <c r="P108" i="8"/>
  <c r="Q108" i="8" s="1"/>
  <c r="BW108" i="8"/>
  <c r="BZ108" i="8" s="1"/>
  <c r="CV108" i="8"/>
  <c r="AD108" i="23" s="1"/>
  <c r="AJ108" i="8"/>
  <c r="AL108" i="8" s="1"/>
  <c r="AM108" i="8" s="1"/>
  <c r="U108" i="23" s="1"/>
  <c r="BG101" i="8"/>
  <c r="BJ101" i="8" s="1"/>
  <c r="BL98" i="8"/>
  <c r="BC107" i="8"/>
  <c r="AK98" i="8"/>
  <c r="CQ99" i="8"/>
  <c r="L107" i="9"/>
  <c r="AD104" i="23"/>
  <c r="S101" i="4"/>
  <c r="AN98" i="9"/>
  <c r="AP98" i="9" s="1"/>
  <c r="AW98" i="9"/>
  <c r="AM98" i="23" s="1"/>
  <c r="AD101" i="4"/>
  <c r="AE101" i="4" s="1"/>
  <c r="AF101" i="4" s="1"/>
  <c r="AG101" i="4" s="1"/>
  <c r="L101" i="23" s="1"/>
  <c r="AN104" i="9"/>
  <c r="S103" i="9"/>
  <c r="Q103" i="9" s="1"/>
  <c r="AD107" i="9"/>
  <c r="AJ107" i="23" s="1"/>
  <c r="P107" i="9"/>
  <c r="BC107" i="9"/>
  <c r="BB107" i="9" s="1"/>
  <c r="CE101" i="8"/>
  <c r="CH101" i="8" s="1"/>
  <c r="AF104" i="9"/>
  <c r="AH104" i="9" s="1"/>
  <c r="BK98" i="8"/>
  <c r="CJ99" i="8"/>
  <c r="BD107" i="8"/>
  <c r="CA107" i="8"/>
  <c r="AK99" i="8"/>
  <c r="CF104" i="8"/>
  <c r="CN99" i="8"/>
  <c r="I107" i="9"/>
  <c r="BQ99" i="8"/>
  <c r="T101" i="4"/>
  <c r="BO102" i="8"/>
  <c r="CA99" i="8"/>
  <c r="X98" i="9"/>
  <c r="AA98" i="9" s="1"/>
  <c r="N98" i="9"/>
  <c r="AH98" i="23" s="1"/>
  <c r="CB107" i="8"/>
  <c r="T107" i="8"/>
  <c r="AR99" i="8"/>
  <c r="AL107" i="9"/>
  <c r="AK107" i="23" s="1"/>
  <c r="CB99" i="8"/>
  <c r="CR99" i="8"/>
  <c r="J107" i="9"/>
  <c r="AA103" i="9"/>
  <c r="AT107" i="9"/>
  <c r="AL107" i="23" s="1"/>
  <c r="BB107" i="8"/>
  <c r="BI98" i="8"/>
  <c r="CG99" i="8"/>
  <c r="CO107" i="8"/>
  <c r="BT99" i="8"/>
  <c r="BX107" i="8"/>
  <c r="H98" i="9"/>
  <c r="J98" i="9" s="1"/>
  <c r="U107" i="8"/>
  <c r="M104" i="4"/>
  <c r="N104" i="4" s="1"/>
  <c r="AJ101" i="4"/>
  <c r="AI101" i="4" s="1"/>
  <c r="N107" i="9"/>
  <c r="AH107" i="23" s="1"/>
  <c r="W97" i="4"/>
  <c r="Z97" i="4" s="1"/>
  <c r="BC98" i="9"/>
  <c r="AO98" i="23" s="1"/>
  <c r="AM101" i="4"/>
  <c r="N101" i="23" s="1"/>
  <c r="R103" i="9"/>
  <c r="V107" i="9"/>
  <c r="AI107" i="23" s="1"/>
  <c r="AW107" i="9"/>
  <c r="AV107" i="9" s="1"/>
  <c r="X101" i="4"/>
  <c r="AF107" i="9"/>
  <c r="AH107" i="9" s="1"/>
  <c r="AB101" i="8"/>
  <c r="H101" i="8"/>
  <c r="AO100" i="23"/>
  <c r="N99" i="9"/>
  <c r="AH99" i="23" s="1"/>
  <c r="BH98" i="8"/>
  <c r="CI99" i="8"/>
  <c r="BS99" i="8"/>
  <c r="CG104" i="8"/>
  <c r="CO98" i="8"/>
  <c r="BH104" i="8"/>
  <c r="AQ105" i="9"/>
  <c r="AF99" i="8"/>
  <c r="AD98" i="9"/>
  <c r="AJ98" i="23" s="1"/>
  <c r="V98" i="9"/>
  <c r="AI98" i="23" s="1"/>
  <c r="W101" i="4"/>
  <c r="AW105" i="9"/>
  <c r="AV105" i="9" s="1"/>
  <c r="BC104" i="9"/>
  <c r="BB104" i="9" s="1"/>
  <c r="K97" i="9"/>
  <c r="H104" i="9"/>
  <c r="K104" i="9" s="1"/>
  <c r="M101" i="4"/>
  <c r="O101" i="4" s="1"/>
  <c r="P101" i="4" s="1"/>
  <c r="I101" i="23" s="1"/>
  <c r="AW99" i="9"/>
  <c r="AM99" i="23" s="1"/>
  <c r="V99" i="9"/>
  <c r="AI99" i="23" s="1"/>
  <c r="CP99" i="8"/>
  <c r="AF98" i="9"/>
  <c r="AI98" i="9" s="1"/>
  <c r="AF105" i="9"/>
  <c r="AI105" i="9" s="1"/>
  <c r="N105" i="9"/>
  <c r="AH105" i="23" s="1"/>
  <c r="CY101" i="8"/>
  <c r="CX101" i="8" s="1"/>
  <c r="X101" i="8"/>
  <c r="Y101" i="8" s="1"/>
  <c r="Z101" i="8" s="1"/>
  <c r="S101" i="23" s="1"/>
  <c r="AP105" i="9"/>
  <c r="BA99" i="8"/>
  <c r="H105" i="9"/>
  <c r="K105" i="9" s="1"/>
  <c r="CF99" i="8"/>
  <c r="BB103" i="9"/>
  <c r="AM103" i="23"/>
  <c r="AL102" i="4"/>
  <c r="BP99" i="8"/>
  <c r="CQ98" i="8"/>
  <c r="Z103" i="9"/>
  <c r="AT98" i="9"/>
  <c r="AL98" i="23" s="1"/>
  <c r="AL98" i="9"/>
  <c r="AK98" i="23" s="1"/>
  <c r="AZ104" i="9"/>
  <c r="P104" i="9"/>
  <c r="X104" i="9"/>
  <c r="H101" i="4"/>
  <c r="K101" i="4" s="1"/>
  <c r="H101" i="23" s="1"/>
  <c r="AD105" i="9"/>
  <c r="AJ105" i="23" s="1"/>
  <c r="P101" i="8"/>
  <c r="S101" i="8" s="1"/>
  <c r="CV101" i="8"/>
  <c r="BW101" i="8"/>
  <c r="CA101" i="8" s="1"/>
  <c r="AP101" i="8"/>
  <c r="AQ101" i="8" s="1"/>
  <c r="AY99" i="9"/>
  <c r="Z100" i="9"/>
  <c r="AO105" i="9"/>
  <c r="X102" i="8"/>
  <c r="Y102" i="8" s="1"/>
  <c r="Z102" i="8" s="1"/>
  <c r="S102" i="23" s="1"/>
  <c r="AE99" i="8"/>
  <c r="AP104" i="4"/>
  <c r="O104" i="23" s="1"/>
  <c r="X105" i="9"/>
  <c r="Y105" i="9" s="1"/>
  <c r="P105" i="9"/>
  <c r="T105" i="9" s="1"/>
  <c r="R104" i="4"/>
  <c r="U104" i="4" s="1"/>
  <c r="J104" i="23" s="1"/>
  <c r="M99" i="8"/>
  <c r="K99" i="8"/>
  <c r="H104" i="4"/>
  <c r="K104" i="4" s="1"/>
  <c r="H104" i="23" s="1"/>
  <c r="X104" i="4"/>
  <c r="AG99" i="8"/>
  <c r="BC99" i="8"/>
  <c r="AD99" i="9"/>
  <c r="AJ99" i="23" s="1"/>
  <c r="BC105" i="9"/>
  <c r="AO105" i="23" s="1"/>
  <c r="I105" i="4"/>
  <c r="K105" i="4"/>
  <c r="H105" i="23" s="1"/>
  <c r="T105" i="4"/>
  <c r="U105" i="4"/>
  <c r="J105" i="23" s="1"/>
  <c r="CX104" i="8"/>
  <c r="AO103" i="9"/>
  <c r="AK103" i="9"/>
  <c r="AL103" i="9" s="1"/>
  <c r="AK103" i="23" s="1"/>
  <c r="Y100" i="9"/>
  <c r="AC99" i="8"/>
  <c r="AZ105" i="9"/>
  <c r="AN105" i="23" s="1"/>
  <c r="X99" i="9"/>
  <c r="AA99" i="9" s="1"/>
  <c r="AT105" i="9"/>
  <c r="AL105" i="23" s="1"/>
  <c r="BC99" i="9"/>
  <c r="AO99" i="23" s="1"/>
  <c r="CC100" i="8"/>
  <c r="AA100" i="23" s="1"/>
  <c r="AY100" i="8"/>
  <c r="BA100" i="8" s="1"/>
  <c r="J104" i="8"/>
  <c r="L98" i="8"/>
  <c r="BK99" i="8"/>
  <c r="AP102" i="9"/>
  <c r="AM100" i="23"/>
  <c r="BA98" i="8"/>
  <c r="AG98" i="8"/>
  <c r="AG103" i="9"/>
  <c r="AB100" i="9"/>
  <c r="AB102" i="8"/>
  <c r="AE102" i="8" s="1"/>
  <c r="S102" i="4"/>
  <c r="H102" i="8"/>
  <c r="AH100" i="8"/>
  <c r="T100" i="23" s="1"/>
  <c r="W100" i="23" s="1"/>
  <c r="P99" i="9"/>
  <c r="R99" i="9" s="1"/>
  <c r="AF99" i="9"/>
  <c r="AG99" i="9" s="1"/>
  <c r="AN99" i="9"/>
  <c r="AQ99" i="9" s="1"/>
  <c r="H99" i="9"/>
  <c r="J99" i="9" s="1"/>
  <c r="AN101" i="9"/>
  <c r="AP103" i="9"/>
  <c r="U98" i="8"/>
  <c r="AI102" i="4"/>
  <c r="AJ100" i="9"/>
  <c r="CY102" i="8"/>
  <c r="AE102" i="23" s="1"/>
  <c r="P102" i="8"/>
  <c r="R102" i="8" s="1"/>
  <c r="AZ102" i="9"/>
  <c r="AN102" i="23" s="1"/>
  <c r="J102" i="4"/>
  <c r="AT99" i="9"/>
  <c r="AL99" i="23" s="1"/>
  <c r="AL99" i="9"/>
  <c r="AK99" i="23" s="1"/>
  <c r="AF98" i="23"/>
  <c r="Q100" i="9"/>
  <c r="AQ97" i="9"/>
  <c r="BY98" i="8"/>
  <c r="L100" i="9"/>
  <c r="CF98" i="8"/>
  <c r="H100" i="4"/>
  <c r="K100" i="4" s="1"/>
  <c r="H100" i="23" s="1"/>
  <c r="P100" i="4"/>
  <c r="I100" i="23" s="1"/>
  <c r="AG98" i="4"/>
  <c r="L98" i="23" s="1"/>
  <c r="W98" i="4"/>
  <c r="Z98" i="4" s="1"/>
  <c r="AJ101" i="8"/>
  <c r="AK101" i="8" s="1"/>
  <c r="AY101" i="8"/>
  <c r="BB101" i="8" s="1"/>
  <c r="CM101" i="8"/>
  <c r="T100" i="9"/>
  <c r="BZ98" i="8"/>
  <c r="I100" i="9"/>
  <c r="CH98" i="8"/>
  <c r="CI98" i="8"/>
  <c r="BP98" i="8"/>
  <c r="AD100" i="4"/>
  <c r="AE100" i="4" s="1"/>
  <c r="AF100" i="4" s="1"/>
  <c r="AJ100" i="4"/>
  <c r="M100" i="23" s="1"/>
  <c r="AM98" i="4"/>
  <c r="N98" i="23" s="1"/>
  <c r="P98" i="4"/>
  <c r="I98" i="23" s="1"/>
  <c r="H98" i="4"/>
  <c r="K98" i="4" s="1"/>
  <c r="H98" i="23" s="1"/>
  <c r="P113" i="8"/>
  <c r="R113" i="8" s="1"/>
  <c r="AP98" i="4"/>
  <c r="O98" i="23" s="1"/>
  <c r="AB100" i="4"/>
  <c r="K100" i="23" s="1"/>
  <c r="U100" i="9"/>
  <c r="AO97" i="9"/>
  <c r="CA98" i="8"/>
  <c r="M100" i="9"/>
  <c r="BS98" i="8"/>
  <c r="R100" i="4"/>
  <c r="T100" i="4" s="1"/>
  <c r="AP100" i="4"/>
  <c r="O100" i="23" s="1"/>
  <c r="X98" i="4"/>
  <c r="AB98" i="4"/>
  <c r="K98" i="23" s="1"/>
  <c r="W100" i="4"/>
  <c r="Z100" i="4" s="1"/>
  <c r="X100" i="4"/>
  <c r="DB101" i="8"/>
  <c r="AF101" i="23" s="1"/>
  <c r="BO101" i="8"/>
  <c r="J98" i="8"/>
  <c r="AQ102" i="9"/>
  <c r="AO102" i="9" s="1"/>
  <c r="BB102" i="8"/>
  <c r="AZ102" i="8" s="1"/>
  <c r="H102" i="9"/>
  <c r="K102" i="9" s="1"/>
  <c r="AJ102" i="8"/>
  <c r="AL102" i="8" s="1"/>
  <c r="AM102" i="8" s="1"/>
  <c r="U102" i="23" s="1"/>
  <c r="BD99" i="8"/>
  <c r="CM102" i="8"/>
  <c r="AF101" i="9"/>
  <c r="AI101" i="9" s="1"/>
  <c r="P102" i="9"/>
  <c r="Y97" i="9"/>
  <c r="DB102" i="8"/>
  <c r="AF102" i="23" s="1"/>
  <c r="BD98" i="8"/>
  <c r="BH99" i="8"/>
  <c r="AZ98" i="8"/>
  <c r="BG102" i="8"/>
  <c r="BJ102" i="8" s="1"/>
  <c r="AO102" i="8"/>
  <c r="BC102" i="9"/>
  <c r="BB102" i="9" s="1"/>
  <c r="T102" i="4"/>
  <c r="CE102" i="8"/>
  <c r="CV102" i="8"/>
  <c r="AD102" i="23" s="1"/>
  <c r="BL99" i="8"/>
  <c r="H101" i="9"/>
  <c r="K101" i="9" s="1"/>
  <c r="CE100" i="8"/>
  <c r="CG100" i="8" s="1"/>
  <c r="AW100" i="8"/>
  <c r="V100" i="23" s="1"/>
  <c r="AZ99" i="8"/>
  <c r="CK100" i="8"/>
  <c r="AB100" i="23" s="1"/>
  <c r="AS98" i="8"/>
  <c r="I98" i="8"/>
  <c r="T98" i="8"/>
  <c r="BC98" i="8"/>
  <c r="AD98" i="8"/>
  <c r="Q97" i="9"/>
  <c r="AZ101" i="9"/>
  <c r="AN101" i="23" s="1"/>
  <c r="CS100" i="8"/>
  <c r="AC100" i="23" s="1"/>
  <c r="BU100" i="8"/>
  <c r="Z100" i="23" s="1"/>
  <c r="BC101" i="9"/>
  <c r="AO101" i="23" s="1"/>
  <c r="AH100" i="9"/>
  <c r="AB100" i="8"/>
  <c r="AG100" i="8" s="1"/>
  <c r="CU98" i="8"/>
  <c r="M98" i="8"/>
  <c r="R98" i="8"/>
  <c r="AN97" i="23"/>
  <c r="AF98" i="8"/>
  <c r="AJ100" i="8"/>
  <c r="AK100" i="8" s="1"/>
  <c r="P100" i="8"/>
  <c r="S100" i="8" s="1"/>
  <c r="AO100" i="8"/>
  <c r="AQ100" i="8" s="1"/>
  <c r="AS100" i="8" s="1"/>
  <c r="AW101" i="9"/>
  <c r="AV101" i="9" s="1"/>
  <c r="AR98" i="8"/>
  <c r="X101" i="9"/>
  <c r="H100" i="8"/>
  <c r="L100" i="8" s="1"/>
  <c r="P101" i="9"/>
  <c r="Q98" i="8"/>
  <c r="AC98" i="8"/>
  <c r="AT98" i="8"/>
  <c r="X100" i="8"/>
  <c r="Y100" i="8" s="1"/>
  <c r="V100" i="8"/>
  <c r="R100" i="23" s="1"/>
  <c r="Z100" i="8"/>
  <c r="S100" i="23" s="1"/>
  <c r="BE100" i="8"/>
  <c r="X100" i="23" s="1"/>
  <c r="AI100" i="9"/>
  <c r="AU98" i="8"/>
  <c r="CV100" i="8"/>
  <c r="CU100" i="8" s="1"/>
  <c r="AP100" i="8"/>
  <c r="AG100" i="9"/>
  <c r="U97" i="9"/>
  <c r="N100" i="8"/>
  <c r="Q100" i="23" s="1"/>
  <c r="CM100" i="8"/>
  <c r="CP100" i="8" s="1"/>
  <c r="BO100" i="8"/>
  <c r="BR100" i="8" s="1"/>
  <c r="DB97" i="8"/>
  <c r="DA97" i="8" s="1"/>
  <c r="BW100" i="8"/>
  <c r="CB100" i="8" s="1"/>
  <c r="CY100" i="8"/>
  <c r="CX100" i="8" s="1"/>
  <c r="BG100" i="8"/>
  <c r="AM100" i="8"/>
  <c r="U100" i="23" s="1"/>
  <c r="DB100" i="8"/>
  <c r="DA100" i="8" s="1"/>
  <c r="AR97" i="9"/>
  <c r="CN98" i="8"/>
  <c r="BT98" i="8"/>
  <c r="AY113" i="8"/>
  <c r="AZ113" i="8" s="1"/>
  <c r="AM97" i="4"/>
  <c r="AL97" i="4" s="1"/>
  <c r="CE113" i="8"/>
  <c r="CH113" i="8" s="1"/>
  <c r="T97" i="9"/>
  <c r="CC97" i="8"/>
  <c r="AA97" i="23" s="1"/>
  <c r="Z97" i="9"/>
  <c r="AZ113" i="9"/>
  <c r="AY113" i="9" s="1"/>
  <c r="AY97" i="8"/>
  <c r="BC97" i="8" s="1"/>
  <c r="S97" i="9"/>
  <c r="CK97" i="8"/>
  <c r="AB97" i="23" s="1"/>
  <c r="AO97" i="23"/>
  <c r="AO113" i="8"/>
  <c r="AQ113" i="8" s="1"/>
  <c r="AT113" i="8" s="1"/>
  <c r="BO113" i="8"/>
  <c r="BQ113" i="8" s="1"/>
  <c r="BG113" i="8"/>
  <c r="BJ113" i="8" s="1"/>
  <c r="CV113" i="8"/>
  <c r="AD113" i="23" s="1"/>
  <c r="AB113" i="8"/>
  <c r="AE113" i="8" s="1"/>
  <c r="AJ113" i="8"/>
  <c r="AK113" i="8" s="1"/>
  <c r="Z113" i="8"/>
  <c r="S113" i="23" s="1"/>
  <c r="H113" i="8"/>
  <c r="M113" i="8" s="1"/>
  <c r="N113" i="8" s="1"/>
  <c r="Q113" i="23" s="1"/>
  <c r="BW113" i="8"/>
  <c r="BZ113" i="8" s="1"/>
  <c r="CM113" i="8"/>
  <c r="CP113" i="8" s="1"/>
  <c r="CY113" i="8"/>
  <c r="AE113" i="23" s="1"/>
  <c r="DB113" i="8"/>
  <c r="AF113" i="23" s="1"/>
  <c r="AP113" i="8"/>
  <c r="X113" i="9"/>
  <c r="Y113" i="9" s="1"/>
  <c r="AM113" i="23"/>
  <c r="BC113" i="9"/>
  <c r="BB113" i="9" s="1"/>
  <c r="H113" i="9"/>
  <c r="K113" i="9" s="1"/>
  <c r="AN113" i="9"/>
  <c r="AR113" i="9" s="1"/>
  <c r="P113" i="9"/>
  <c r="AF113" i="9"/>
  <c r="AJ113" i="9" s="1"/>
  <c r="Q14" i="9"/>
  <c r="BH14" i="8"/>
  <c r="AP96" i="9"/>
  <c r="AO96" i="9"/>
  <c r="BB96" i="9"/>
  <c r="M96" i="4"/>
  <c r="AB92" i="8"/>
  <c r="AD92" i="8" s="1"/>
  <c r="I96" i="9"/>
  <c r="J96" i="9"/>
  <c r="AJ95" i="9"/>
  <c r="AF94" i="23"/>
  <c r="AH92" i="8"/>
  <c r="T92" i="23" s="1"/>
  <c r="W92" i="23" s="1"/>
  <c r="AJ96" i="9"/>
  <c r="AH96" i="9"/>
  <c r="AM96" i="4"/>
  <c r="AL96" i="4" s="1"/>
  <c r="X96" i="4"/>
  <c r="R96" i="4"/>
  <c r="T96" i="4" s="1"/>
  <c r="O96" i="23"/>
  <c r="Q98" i="9"/>
  <c r="R96" i="9"/>
  <c r="W96" i="4"/>
  <c r="AA96" i="4" s="1"/>
  <c r="AB96" i="4" s="1"/>
  <c r="K96" i="23" s="1"/>
  <c r="AJ96" i="4"/>
  <c r="AI96" i="4" s="1"/>
  <c r="AD96" i="4"/>
  <c r="AE96" i="4" s="1"/>
  <c r="AF96" i="4" s="1"/>
  <c r="AG96" i="4" s="1"/>
  <c r="L96" i="23" s="1"/>
  <c r="AY95" i="8"/>
  <c r="BC95" i="8" s="1"/>
  <c r="H96" i="4"/>
  <c r="I96" i="4" s="1"/>
  <c r="CA94" i="8"/>
  <c r="X93" i="8"/>
  <c r="Y93" i="8" s="1"/>
  <c r="Z93" i="8"/>
  <c r="S93" i="23" s="1"/>
  <c r="S111" i="9"/>
  <c r="Q111" i="9" s="1"/>
  <c r="AH95" i="9"/>
  <c r="S96" i="9"/>
  <c r="AJ93" i="8"/>
  <c r="AK93" i="8" s="1"/>
  <c r="R111" i="9"/>
  <c r="J113" i="4"/>
  <c r="AK96" i="9"/>
  <c r="AL96" i="9" s="1"/>
  <c r="AK96" i="23" s="1"/>
  <c r="Z92" i="8"/>
  <c r="S92" i="23" s="1"/>
  <c r="CE92" i="8"/>
  <c r="CI92" i="8" s="1"/>
  <c r="AM92" i="4"/>
  <c r="AL92" i="4" s="1"/>
  <c r="AO95" i="23"/>
  <c r="DB95" i="8"/>
  <c r="DA95" i="8" s="1"/>
  <c r="CV92" i="8"/>
  <c r="AD92" i="23" s="1"/>
  <c r="BE92" i="8"/>
  <c r="X92" i="23" s="1"/>
  <c r="N92" i="8"/>
  <c r="Q92" i="23" s="1"/>
  <c r="AG96" i="9"/>
  <c r="BO92" i="8"/>
  <c r="BQ92" i="8" s="1"/>
  <c r="N94" i="9"/>
  <c r="AH94" i="23" s="1"/>
  <c r="AJ93" i="4"/>
  <c r="AI93" i="4" s="1"/>
  <c r="AL94" i="9"/>
  <c r="AK94" i="23" s="1"/>
  <c r="BO95" i="8"/>
  <c r="CE95" i="8"/>
  <c r="CH95" i="8" s="1"/>
  <c r="CS92" i="8"/>
  <c r="AC92" i="23" s="1"/>
  <c r="H92" i="8"/>
  <c r="K92" i="8" s="1"/>
  <c r="AM96" i="23"/>
  <c r="V93" i="8"/>
  <c r="R93" i="23" s="1"/>
  <c r="BM93" i="8"/>
  <c r="Y93" i="23" s="1"/>
  <c r="N93" i="8"/>
  <c r="Q93" i="23" s="1"/>
  <c r="BY94" i="8"/>
  <c r="X92" i="4"/>
  <c r="CS93" i="8"/>
  <c r="AC93" i="23" s="1"/>
  <c r="BG93" i="8"/>
  <c r="BH93" i="8" s="1"/>
  <c r="CE93" i="8"/>
  <c r="CF93" i="8" s="1"/>
  <c r="W92" i="4"/>
  <c r="Z92" i="4" s="1"/>
  <c r="BE93" i="8"/>
  <c r="X93" i="23" s="1"/>
  <c r="AP92" i="4"/>
  <c r="O92" i="23" s="1"/>
  <c r="R92" i="4"/>
  <c r="T92" i="4" s="1"/>
  <c r="AY96" i="9"/>
  <c r="BZ94" i="8"/>
  <c r="H92" i="4"/>
  <c r="I92" i="4" s="1"/>
  <c r="P93" i="8"/>
  <c r="Q93" i="8" s="1"/>
  <c r="CV93" i="8"/>
  <c r="AD93" i="23" s="1"/>
  <c r="BW93" i="8"/>
  <c r="CB93" i="8" s="1"/>
  <c r="K96" i="8"/>
  <c r="I96" i="8"/>
  <c r="J96" i="8"/>
  <c r="M96" i="8"/>
  <c r="N96" i="8" s="1"/>
  <c r="Q96" i="23" s="1"/>
  <c r="CV96" i="8"/>
  <c r="CU96" i="8" s="1"/>
  <c r="DB96" i="8"/>
  <c r="DA96" i="8" s="1"/>
  <c r="X96" i="8"/>
  <c r="Y96" i="8" s="1"/>
  <c r="Z96" i="8" s="1"/>
  <c r="S96" i="23" s="1"/>
  <c r="AG95" i="9"/>
  <c r="S90" i="9"/>
  <c r="Q90" i="9" s="1"/>
  <c r="AO96" i="8"/>
  <c r="AQ96" i="8" s="1"/>
  <c r="AT96" i="8" s="1"/>
  <c r="AY96" i="8"/>
  <c r="BC96" i="8" s="1"/>
  <c r="CM96" i="8"/>
  <c r="CP96" i="8" s="1"/>
  <c r="CY96" i="8"/>
  <c r="CX96" i="8" s="1"/>
  <c r="AB96" i="8"/>
  <c r="AC96" i="8" s="1"/>
  <c r="AP96" i="8"/>
  <c r="AJ96" i="8"/>
  <c r="AK96" i="8" s="1"/>
  <c r="BW96" i="8"/>
  <c r="BZ96" i="8" s="1"/>
  <c r="BC94" i="9"/>
  <c r="AO94" i="23" s="1"/>
  <c r="BO96" i="8"/>
  <c r="BG96" i="8"/>
  <c r="BJ96" i="8" s="1"/>
  <c r="AI95" i="9"/>
  <c r="X94" i="9"/>
  <c r="AA94" i="9" s="1"/>
  <c r="CE96" i="8"/>
  <c r="CI96" i="8" s="1"/>
  <c r="P96" i="8"/>
  <c r="AW94" i="9"/>
  <c r="AV94" i="9" s="1"/>
  <c r="N92" i="9"/>
  <c r="AH92" i="23" s="1"/>
  <c r="O113" i="4"/>
  <c r="P113" i="4" s="1"/>
  <c r="I113" i="23" s="1"/>
  <c r="H92" i="9"/>
  <c r="J92" i="9" s="1"/>
  <c r="AP92" i="8"/>
  <c r="BW92" i="8"/>
  <c r="BZ92" i="8" s="1"/>
  <c r="AO92" i="8"/>
  <c r="AQ92" i="8" s="1"/>
  <c r="AV92" i="8" s="1"/>
  <c r="BG92" i="8"/>
  <c r="BL92" i="8" s="1"/>
  <c r="X92" i="8"/>
  <c r="Y92" i="8" s="1"/>
  <c r="BM92" i="8"/>
  <c r="Y92" i="23" s="1"/>
  <c r="AD94" i="8"/>
  <c r="AE94" i="23"/>
  <c r="CK92" i="8"/>
  <c r="AB92" i="23" s="1"/>
  <c r="DB92" i="8"/>
  <c r="V92" i="8"/>
  <c r="R92" i="23" s="1"/>
  <c r="CM92" i="8"/>
  <c r="CO92" i="8" s="1"/>
  <c r="AR93" i="9"/>
  <c r="AP93" i="9"/>
  <c r="AQ93" i="9"/>
  <c r="CF94" i="8"/>
  <c r="AG93" i="4"/>
  <c r="L93" i="23" s="1"/>
  <c r="AL113" i="4"/>
  <c r="U98" i="9"/>
  <c r="BP94" i="8"/>
  <c r="AG92" i="4"/>
  <c r="L92" i="23" s="1"/>
  <c r="M92" i="4"/>
  <c r="N92" i="4" s="1"/>
  <c r="AM93" i="4"/>
  <c r="N93" i="23" s="1"/>
  <c r="M105" i="23"/>
  <c r="AB93" i="4"/>
  <c r="K93" i="23" s="1"/>
  <c r="CU94" i="8"/>
  <c r="AD93" i="9"/>
  <c r="AJ93" i="23" s="1"/>
  <c r="AJ92" i="4"/>
  <c r="M92" i="23" s="1"/>
  <c r="AD92" i="4"/>
  <c r="AE92" i="4" s="1"/>
  <c r="AF92" i="4" s="1"/>
  <c r="P93" i="4"/>
  <c r="I93" i="23" s="1"/>
  <c r="P92" i="4"/>
  <c r="I92" i="23" s="1"/>
  <c r="W93" i="4"/>
  <c r="Z93" i="4" s="1"/>
  <c r="Z95" i="9"/>
  <c r="AA95" i="9"/>
  <c r="Y95" i="9" s="1"/>
  <c r="AL94" i="8"/>
  <c r="AK94" i="8"/>
  <c r="AV94" i="8"/>
  <c r="AU94" i="8"/>
  <c r="AR94" i="8"/>
  <c r="AT94" i="8"/>
  <c r="J94" i="8"/>
  <c r="L94" i="8"/>
  <c r="I94" i="8"/>
  <c r="R98" i="9"/>
  <c r="S98" i="9"/>
  <c r="AZ93" i="9"/>
  <c r="AN93" i="23" s="1"/>
  <c r="AW93" i="9"/>
  <c r="AV93" i="9" s="1"/>
  <c r="AT93" i="9"/>
  <c r="AL93" i="23" s="1"/>
  <c r="P93" i="9"/>
  <c r="Q93" i="9" s="1"/>
  <c r="BC93" i="9"/>
  <c r="BB93" i="9" s="1"/>
  <c r="N93" i="9"/>
  <c r="AH93" i="23" s="1"/>
  <c r="V93" i="9"/>
  <c r="AI93" i="23" s="1"/>
  <c r="AF93" i="9"/>
  <c r="AJ93" i="9" s="1"/>
  <c r="H93" i="9"/>
  <c r="L93" i="9" s="1"/>
  <c r="AC94" i="8"/>
  <c r="AE94" i="8"/>
  <c r="AF94" i="8"/>
  <c r="AS93" i="9"/>
  <c r="AO93" i="9"/>
  <c r="AS94" i="8"/>
  <c r="BB90" i="9"/>
  <c r="AO90" i="23"/>
  <c r="L96" i="8"/>
  <c r="BX94" i="8"/>
  <c r="P94" i="9"/>
  <c r="R94" i="9" s="1"/>
  <c r="DB93" i="8"/>
  <c r="DA93" i="8" s="1"/>
  <c r="BU93" i="8"/>
  <c r="Z93" i="23" s="1"/>
  <c r="AB93" i="8"/>
  <c r="AE93" i="8" s="1"/>
  <c r="AM93" i="8"/>
  <c r="U93" i="23" s="1"/>
  <c r="AO93" i="8"/>
  <c r="AQ93" i="8" s="1"/>
  <c r="AT93" i="8" s="1"/>
  <c r="AY93" i="8"/>
  <c r="BC93" i="8" s="1"/>
  <c r="H93" i="8"/>
  <c r="I93" i="8" s="1"/>
  <c r="AM92" i="8"/>
  <c r="U92" i="23" s="1"/>
  <c r="CY92" i="8"/>
  <c r="AW92" i="8"/>
  <c r="V92" i="23" s="1"/>
  <c r="AY92" i="8"/>
  <c r="P92" i="8"/>
  <c r="CC92" i="8"/>
  <c r="AA92" i="23" s="1"/>
  <c r="AJ92" i="8"/>
  <c r="AP93" i="8"/>
  <c r="AW93" i="8"/>
  <c r="V93" i="23" s="1"/>
  <c r="CY93" i="8"/>
  <c r="AE93" i="23" s="1"/>
  <c r="BO93" i="8"/>
  <c r="BS93" i="8" s="1"/>
  <c r="AH93" i="8"/>
  <c r="T93" i="23" s="1"/>
  <c r="W93" i="23" s="1"/>
  <c r="CM93" i="8"/>
  <c r="CN93" i="8" s="1"/>
  <c r="V94" i="9"/>
  <c r="AI94" i="23" s="1"/>
  <c r="CK93" i="8"/>
  <c r="AB93" i="23" s="1"/>
  <c r="AZ94" i="8"/>
  <c r="M98" i="23"/>
  <c r="BT94" i="8"/>
  <c r="R94" i="8"/>
  <c r="AT92" i="9"/>
  <c r="AL92" i="23" s="1"/>
  <c r="AZ92" i="9"/>
  <c r="R93" i="4"/>
  <c r="U93" i="4" s="1"/>
  <c r="J93" i="23" s="1"/>
  <c r="AP93" i="4"/>
  <c r="O93" i="23" s="1"/>
  <c r="AD92" i="9"/>
  <c r="AJ92" i="23" s="1"/>
  <c r="AN92" i="9"/>
  <c r="AS92" i="9" s="1"/>
  <c r="AW92" i="9"/>
  <c r="AD93" i="4"/>
  <c r="AE93" i="4" s="1"/>
  <c r="AF93" i="4" s="1"/>
  <c r="AL93" i="9"/>
  <c r="AK93" i="23" s="1"/>
  <c r="X93" i="9"/>
  <c r="BB94" i="8"/>
  <c r="BC94" i="8"/>
  <c r="AF92" i="9"/>
  <c r="AJ92" i="9" s="1"/>
  <c r="AK116" i="8"/>
  <c r="CJ94" i="8"/>
  <c r="BD94" i="8"/>
  <c r="BR94" i="8"/>
  <c r="U94" i="8"/>
  <c r="V92" i="9"/>
  <c r="AI92" i="23" s="1"/>
  <c r="X92" i="9"/>
  <c r="Z92" i="9" s="1"/>
  <c r="H93" i="4"/>
  <c r="I93" i="4" s="1"/>
  <c r="X93" i="4"/>
  <c r="BC92" i="9"/>
  <c r="P92" i="9"/>
  <c r="T92" i="9" s="1"/>
  <c r="O93" i="4"/>
  <c r="AQ95" i="9"/>
  <c r="AO95" i="9" s="1"/>
  <c r="AP95" i="9"/>
  <c r="K94" i="4"/>
  <c r="H94" i="23" s="1"/>
  <c r="I94" i="4"/>
  <c r="J94" i="4"/>
  <c r="M94" i="4"/>
  <c r="N94" i="4" s="1"/>
  <c r="AG94" i="4"/>
  <c r="L94" i="23" s="1"/>
  <c r="X94" i="4"/>
  <c r="W94" i="4"/>
  <c r="AA94" i="4" s="1"/>
  <c r="AM94" i="4"/>
  <c r="N94" i="23" s="1"/>
  <c r="P94" i="4"/>
  <c r="I94" i="23" s="1"/>
  <c r="R94" i="4"/>
  <c r="U94" i="4" s="1"/>
  <c r="J94" i="23" s="1"/>
  <c r="AP94" i="4"/>
  <c r="AO94" i="4" s="1"/>
  <c r="BI94" i="8"/>
  <c r="BH94" i="8"/>
  <c r="BJ94" i="8"/>
  <c r="BL94" i="8"/>
  <c r="CQ94" i="8"/>
  <c r="CP94" i="8"/>
  <c r="CR94" i="8"/>
  <c r="CN94" i="8"/>
  <c r="AB94" i="4"/>
  <c r="K94" i="23" s="1"/>
  <c r="Z90" i="9"/>
  <c r="AA90" i="9"/>
  <c r="Y90" i="9" s="1"/>
  <c r="AD94" i="4"/>
  <c r="AE94" i="4" s="1"/>
  <c r="AF94" i="4" s="1"/>
  <c r="AJ94" i="4"/>
  <c r="CI94" i="8"/>
  <c r="J105" i="4"/>
  <c r="AM95" i="23"/>
  <c r="BS94" i="8"/>
  <c r="S94" i="8"/>
  <c r="AN94" i="9"/>
  <c r="AT94" i="9"/>
  <c r="AL94" i="23" s="1"/>
  <c r="AF94" i="9"/>
  <c r="AZ94" i="9"/>
  <c r="H94" i="9"/>
  <c r="CG94" i="8"/>
  <c r="T94" i="8"/>
  <c r="O105" i="4"/>
  <c r="K94" i="8"/>
  <c r="M94" i="8"/>
  <c r="BH95" i="8"/>
  <c r="BI95" i="8"/>
  <c r="S105" i="4"/>
  <c r="N95" i="23"/>
  <c r="P95" i="8"/>
  <c r="BW95" i="8"/>
  <c r="K90" i="9"/>
  <c r="I90" i="9" s="1"/>
  <c r="AB95" i="8"/>
  <c r="CV95" i="8"/>
  <c r="AP95" i="8"/>
  <c r="CM95" i="8"/>
  <c r="AJ95" i="4"/>
  <c r="H95" i="4"/>
  <c r="X95" i="4"/>
  <c r="AD95" i="4"/>
  <c r="AE95" i="4" s="1"/>
  <c r="AF95" i="4" s="1"/>
  <c r="AG95" i="4" s="1"/>
  <c r="L95" i="23" s="1"/>
  <c r="M95" i="4"/>
  <c r="AP95" i="4"/>
  <c r="AO95" i="4" s="1"/>
  <c r="W95" i="4"/>
  <c r="Y95" i="4" s="1"/>
  <c r="N105" i="23"/>
  <c r="Y105" i="4"/>
  <c r="AA105" i="4"/>
  <c r="R95" i="4"/>
  <c r="AO95" i="8"/>
  <c r="AQ95" i="8" s="1"/>
  <c r="CY95" i="8"/>
  <c r="H95" i="8"/>
  <c r="M95" i="8" s="1"/>
  <c r="N95" i="8" s="1"/>
  <c r="Q95" i="23" s="1"/>
  <c r="X95" i="8"/>
  <c r="Y95" i="8" s="1"/>
  <c r="Z95" i="8" s="1"/>
  <c r="S95" i="23" s="1"/>
  <c r="O105" i="23"/>
  <c r="AJ95" i="8"/>
  <c r="AK95" i="8" s="1"/>
  <c r="BP50" i="8"/>
  <c r="AG90" i="9"/>
  <c r="BC91" i="9"/>
  <c r="AZ91" i="9"/>
  <c r="H91" i="9"/>
  <c r="X91" i="9"/>
  <c r="P91" i="9"/>
  <c r="AF91" i="9"/>
  <c r="AW91" i="9"/>
  <c r="AN91" i="9"/>
  <c r="CY91" i="8"/>
  <c r="CV91" i="8"/>
  <c r="DB91" i="8"/>
  <c r="AY91" i="8"/>
  <c r="X91" i="8"/>
  <c r="Y91" i="8" s="1"/>
  <c r="Z91" i="8" s="1"/>
  <c r="S91" i="23" s="1"/>
  <c r="AO91" i="8"/>
  <c r="AQ91" i="8" s="1"/>
  <c r="BG91" i="8"/>
  <c r="AB91" i="8"/>
  <c r="H91" i="8"/>
  <c r="BO91" i="8"/>
  <c r="BW91" i="8"/>
  <c r="AJ91" i="8"/>
  <c r="AP91" i="8"/>
  <c r="CE91" i="8"/>
  <c r="CM91" i="8"/>
  <c r="P91" i="8"/>
  <c r="AJ90" i="9"/>
  <c r="M91" i="4"/>
  <c r="W91" i="4"/>
  <c r="R91" i="4"/>
  <c r="X91" i="4"/>
  <c r="AD91" i="4"/>
  <c r="AE91" i="4" s="1"/>
  <c r="AF91" i="4" s="1"/>
  <c r="AG91" i="4" s="1"/>
  <c r="L91" i="23" s="1"/>
  <c r="AP91" i="4"/>
  <c r="H91" i="4"/>
  <c r="AM91" i="4"/>
  <c r="AJ91" i="4"/>
  <c r="Y8" i="9"/>
  <c r="AN90" i="23"/>
  <c r="AD90" i="4"/>
  <c r="AE90" i="4" s="1"/>
  <c r="AF90" i="4" s="1"/>
  <c r="AG90" i="4" s="1"/>
  <c r="L90" i="23" s="1"/>
  <c r="X90" i="4"/>
  <c r="R90" i="4"/>
  <c r="W90" i="4"/>
  <c r="AM90" i="4"/>
  <c r="AP90" i="4"/>
  <c r="H90" i="4"/>
  <c r="AJ90" i="4"/>
  <c r="M90" i="4"/>
  <c r="AK90" i="9"/>
  <c r="AL90" i="9" s="1"/>
  <c r="AK90" i="23" s="1"/>
  <c r="AP90" i="9"/>
  <c r="CV90" i="8"/>
  <c r="CM90" i="8"/>
  <c r="AB90" i="8"/>
  <c r="DB90" i="8"/>
  <c r="BW90" i="8"/>
  <c r="X90" i="8"/>
  <c r="Y90" i="8" s="1"/>
  <c r="Z90" i="8" s="1"/>
  <c r="S90" i="23" s="1"/>
  <c r="CE90" i="8"/>
  <c r="BO90" i="8"/>
  <c r="P90" i="8"/>
  <c r="CY90" i="8"/>
  <c r="AP90" i="8"/>
  <c r="BG90" i="8"/>
  <c r="H90" i="8"/>
  <c r="AO90" i="8"/>
  <c r="AQ90" i="8" s="1"/>
  <c r="AY90" i="8"/>
  <c r="AJ90" i="8"/>
  <c r="AQ90" i="9"/>
  <c r="AH90" i="9"/>
  <c r="AM90" i="23"/>
  <c r="AO118" i="4"/>
  <c r="O113" i="23"/>
  <c r="Z105" i="4"/>
  <c r="T116" i="9"/>
  <c r="AI113" i="4"/>
  <c r="U116" i="9"/>
  <c r="S113" i="4"/>
  <c r="T113" i="4"/>
  <c r="AL47" i="4"/>
  <c r="AL88" i="4" s="1"/>
  <c r="AY47" i="9"/>
  <c r="AY88" i="9" s="1"/>
  <c r="BB6" i="9"/>
  <c r="BB47" i="9" s="1"/>
  <c r="BB88" i="9" s="1"/>
  <c r="A2" i="18"/>
  <c r="G44" i="18"/>
  <c r="G43" i="18"/>
  <c r="G42" i="18"/>
  <c r="G35" i="18"/>
  <c r="G34" i="18"/>
  <c r="G33" i="18"/>
  <c r="C33" i="18"/>
  <c r="G18" i="18"/>
  <c r="G17" i="18"/>
  <c r="G16" i="18"/>
  <c r="C16" i="18"/>
  <c r="E89" i="9"/>
  <c r="B119" i="9"/>
  <c r="B120" i="9"/>
  <c r="B118" i="9"/>
  <c r="C103" i="9"/>
  <c r="C101" i="9"/>
  <c r="D102" i="9"/>
  <c r="D103" i="9"/>
  <c r="D104" i="9"/>
  <c r="D101" i="9"/>
  <c r="C95" i="9"/>
  <c r="C96" i="9"/>
  <c r="C90" i="9"/>
  <c r="B107" i="9"/>
  <c r="B101" i="9"/>
  <c r="B95" i="9"/>
  <c r="B90" i="9"/>
  <c r="B89" i="9"/>
  <c r="B54" i="9"/>
  <c r="B88" i="9"/>
  <c r="E88" i="9"/>
  <c r="F88" i="9"/>
  <c r="F6" i="9"/>
  <c r="CU87" i="8"/>
  <c r="J47" i="8"/>
  <c r="K47" i="8"/>
  <c r="L47" i="8"/>
  <c r="M47" i="8"/>
  <c r="N47" i="8"/>
  <c r="I47" i="8"/>
  <c r="I88" i="8"/>
  <c r="J88" i="8"/>
  <c r="K88" i="8"/>
  <c r="L88" i="8"/>
  <c r="M88" i="8"/>
  <c r="N88" i="8"/>
  <c r="E89" i="8"/>
  <c r="B119" i="8"/>
  <c r="B120" i="8"/>
  <c r="B118" i="8"/>
  <c r="B107" i="8"/>
  <c r="D102" i="8"/>
  <c r="D103" i="8"/>
  <c r="D104" i="8"/>
  <c r="D101" i="8"/>
  <c r="C103" i="8"/>
  <c r="C101" i="8"/>
  <c r="C95" i="8"/>
  <c r="C96" i="8"/>
  <c r="C90" i="8"/>
  <c r="B101" i="8"/>
  <c r="B95" i="8"/>
  <c r="B90" i="8"/>
  <c r="B89" i="8"/>
  <c r="F88" i="8"/>
  <c r="F6" i="8"/>
  <c r="F47" i="8"/>
  <c r="E89" i="4"/>
  <c r="AL6" i="5"/>
  <c r="A2" i="17"/>
  <c r="G44" i="17"/>
  <c r="G43" i="17"/>
  <c r="G42" i="17"/>
  <c r="G35" i="17"/>
  <c r="G34" i="17"/>
  <c r="G33" i="17"/>
  <c r="C33" i="17"/>
  <c r="G18" i="17"/>
  <c r="G17" i="17"/>
  <c r="G16" i="17"/>
  <c r="C16" i="17"/>
  <c r="A2" i="5"/>
  <c r="E48" i="4"/>
  <c r="F7" i="8"/>
  <c r="E48" i="8"/>
  <c r="F48" i="9"/>
  <c r="E48" i="9"/>
  <c r="F7" i="9"/>
  <c r="AN47" i="9"/>
  <c r="AF47" i="9"/>
  <c r="X47" i="9"/>
  <c r="P47" i="9"/>
  <c r="H47" i="9"/>
  <c r="V48" i="1"/>
  <c r="F48" i="8"/>
  <c r="CM47" i="8"/>
  <c r="CE47" i="8"/>
  <c r="BW47" i="8"/>
  <c r="BO47" i="8"/>
  <c r="BG47" i="8"/>
  <c r="AY47" i="8"/>
  <c r="AP47" i="8"/>
  <c r="AO47" i="8"/>
  <c r="AJ47" i="8"/>
  <c r="X47" i="8"/>
  <c r="P47" i="8"/>
  <c r="H47" i="8"/>
  <c r="F48" i="4"/>
  <c r="AB116" i="4" l="1"/>
  <c r="K116" i="23" s="1"/>
  <c r="Y116" i="4"/>
  <c r="AP97" i="4"/>
  <c r="AO97" i="4" s="1"/>
  <c r="AO112" i="23"/>
  <c r="AP116" i="4"/>
  <c r="O116" i="23" s="1"/>
  <c r="AJ116" i="4"/>
  <c r="M116" i="23" s="1"/>
  <c r="R116" i="4"/>
  <c r="U116" i="4" s="1"/>
  <c r="J116" i="23" s="1"/>
  <c r="X116" i="4"/>
  <c r="AD116" i="4"/>
  <c r="AE116" i="4" s="1"/>
  <c r="AF116" i="4" s="1"/>
  <c r="H116" i="4"/>
  <c r="I116" i="4" s="1"/>
  <c r="Z116" i="4"/>
  <c r="AG116" i="4"/>
  <c r="L116" i="23" s="1"/>
  <c r="R116" i="9"/>
  <c r="BG97" i="8"/>
  <c r="BU97" i="8"/>
  <c r="Z97" i="23" s="1"/>
  <c r="V97" i="8"/>
  <c r="R97" i="23" s="1"/>
  <c r="CY97" i="8"/>
  <c r="CX97" i="8" s="1"/>
  <c r="AF116" i="9"/>
  <c r="H116" i="9"/>
  <c r="K116" i="9" s="1"/>
  <c r="AW116" i="9"/>
  <c r="AV116" i="9" s="1"/>
  <c r="Q116" i="9"/>
  <c r="R95" i="9"/>
  <c r="AY95" i="9"/>
  <c r="AB97" i="8"/>
  <c r="AG97" i="8" s="1"/>
  <c r="AA97" i="9"/>
  <c r="L97" i="9"/>
  <c r="I97" i="9"/>
  <c r="N97" i="8"/>
  <c r="Q97" i="23" s="1"/>
  <c r="M97" i="9"/>
  <c r="AZ116" i="9"/>
  <c r="AN116" i="23" s="1"/>
  <c r="N116" i="9"/>
  <c r="AH116" i="23" s="1"/>
  <c r="AT116" i="9"/>
  <c r="AL116" i="23" s="1"/>
  <c r="X116" i="9"/>
  <c r="Y116" i="9" s="1"/>
  <c r="AJ97" i="8"/>
  <c r="AL97" i="8" s="1"/>
  <c r="CM97" i="8"/>
  <c r="CN97" i="8" s="1"/>
  <c r="AB97" i="9"/>
  <c r="BE97" i="8"/>
  <c r="X97" i="23" s="1"/>
  <c r="AO97" i="8"/>
  <c r="AQ97" i="8" s="1"/>
  <c r="AV97" i="8" s="1"/>
  <c r="AN116" i="9"/>
  <c r="AQ116" i="9" s="1"/>
  <c r="AL116" i="9"/>
  <c r="AK116" i="23" s="1"/>
  <c r="AB97" i="4"/>
  <c r="K97" i="23" s="1"/>
  <c r="BW97" i="8"/>
  <c r="BX97" i="8" s="1"/>
  <c r="P97" i="8"/>
  <c r="S97" i="8" s="1"/>
  <c r="Z97" i="8"/>
  <c r="S97" i="23" s="1"/>
  <c r="AW97" i="8"/>
  <c r="V97" i="23" s="1"/>
  <c r="BO97" i="8"/>
  <c r="BQ97" i="8" s="1"/>
  <c r="AM97" i="8"/>
  <c r="U97" i="23" s="1"/>
  <c r="AJ97" i="4"/>
  <c r="AI97" i="4" s="1"/>
  <c r="P97" i="4"/>
  <c r="I97" i="23" s="1"/>
  <c r="H97" i="8"/>
  <c r="L97" i="8" s="1"/>
  <c r="AK97" i="9"/>
  <c r="H97" i="4"/>
  <c r="K97" i="4" s="1"/>
  <c r="H97" i="23" s="1"/>
  <c r="M97" i="4"/>
  <c r="N97" i="4" s="1"/>
  <c r="AI97" i="9"/>
  <c r="AJ97" i="9"/>
  <c r="CE97" i="8"/>
  <c r="CI97" i="8" s="1"/>
  <c r="X97" i="8"/>
  <c r="Y97" i="8" s="1"/>
  <c r="CV97" i="8"/>
  <c r="CU97" i="8" s="1"/>
  <c r="BM97" i="8"/>
  <c r="Y97" i="23" s="1"/>
  <c r="X97" i="4"/>
  <c r="AG97" i="9"/>
  <c r="AP97" i="8"/>
  <c r="CS97" i="8"/>
  <c r="AC97" i="23" s="1"/>
  <c r="AM97" i="23"/>
  <c r="R97" i="4"/>
  <c r="S97" i="4" s="1"/>
  <c r="AG97" i="4"/>
  <c r="L97" i="23" s="1"/>
  <c r="AR62" i="8"/>
  <c r="BI103" i="8"/>
  <c r="BJ103" i="8"/>
  <c r="L115" i="9"/>
  <c r="K115" i="9"/>
  <c r="BI112" i="8"/>
  <c r="BJ112" i="8"/>
  <c r="M119" i="9"/>
  <c r="K119" i="9"/>
  <c r="J101" i="8"/>
  <c r="K101" i="8"/>
  <c r="M106" i="8"/>
  <c r="K106" i="8"/>
  <c r="J114" i="9"/>
  <c r="K114" i="9"/>
  <c r="BL115" i="8"/>
  <c r="BJ115" i="8"/>
  <c r="BH100" i="8"/>
  <c r="BJ100" i="8"/>
  <c r="BI108" i="8"/>
  <c r="BJ108" i="8"/>
  <c r="BK105" i="8"/>
  <c r="BJ105" i="8"/>
  <c r="J106" i="9"/>
  <c r="K106" i="9"/>
  <c r="I117" i="9"/>
  <c r="K117" i="9"/>
  <c r="BL97" i="8"/>
  <c r="BJ97" i="8"/>
  <c r="J102" i="8"/>
  <c r="K102" i="8"/>
  <c r="M105" i="8"/>
  <c r="K105" i="8"/>
  <c r="AE115" i="23"/>
  <c r="AR119" i="9"/>
  <c r="AG119" i="9"/>
  <c r="S104" i="4"/>
  <c r="T104" i="4" s="1"/>
  <c r="I109" i="9"/>
  <c r="AT101" i="8"/>
  <c r="AR101" i="8" s="1"/>
  <c r="AS101" i="8"/>
  <c r="AR118" i="9"/>
  <c r="AQ102" i="8"/>
  <c r="AT102" i="8" s="1"/>
  <c r="Y103" i="9"/>
  <c r="AQ103" i="8"/>
  <c r="AS103" i="8" s="1"/>
  <c r="Y104" i="4"/>
  <c r="Z104" i="4" s="1"/>
  <c r="AA104" i="4" s="1"/>
  <c r="AB104" i="4" s="1"/>
  <c r="K104" i="23" s="1"/>
  <c r="J119" i="9"/>
  <c r="L119" i="9"/>
  <c r="I119" i="9"/>
  <c r="AV111" i="9"/>
  <c r="K115" i="8"/>
  <c r="AS118" i="9"/>
  <c r="N116" i="23"/>
  <c r="Z118" i="9"/>
  <c r="AP115" i="9"/>
  <c r="BA115" i="8"/>
  <c r="BK115" i="8"/>
  <c r="AI119" i="9"/>
  <c r="AG118" i="9"/>
  <c r="BH115" i="8"/>
  <c r="AS119" i="9"/>
  <c r="AJ119" i="9"/>
  <c r="AK119" i="9"/>
  <c r="AV115" i="8"/>
  <c r="AK115" i="8"/>
  <c r="BQ115" i="8"/>
  <c r="AO118" i="9"/>
  <c r="CO115" i="8"/>
  <c r="BY115" i="8"/>
  <c r="AQ118" i="9"/>
  <c r="Y118" i="9"/>
  <c r="I115" i="8"/>
  <c r="CB115" i="8"/>
  <c r="CG116" i="8"/>
  <c r="AU115" i="8"/>
  <c r="AM117" i="23"/>
  <c r="BD115" i="8"/>
  <c r="AQ117" i="9"/>
  <c r="BI115" i="8"/>
  <c r="AB118" i="9"/>
  <c r="BS115" i="8"/>
  <c r="AT106" i="8"/>
  <c r="J119" i="4"/>
  <c r="I114" i="4"/>
  <c r="AC116" i="9"/>
  <c r="Q117" i="9"/>
  <c r="U119" i="9"/>
  <c r="AP117" i="9"/>
  <c r="I119" i="4"/>
  <c r="AQ114" i="9"/>
  <c r="T98" i="4"/>
  <c r="AI109" i="9"/>
  <c r="AG109" i="9" s="1"/>
  <c r="CJ105" i="8"/>
  <c r="AS116" i="9"/>
  <c r="AF112" i="8"/>
  <c r="AK112" i="8"/>
  <c r="AQ115" i="9"/>
  <c r="Y117" i="4"/>
  <c r="AV115" i="9"/>
  <c r="Z117" i="4"/>
  <c r="BX115" i="8"/>
  <c r="M115" i="8"/>
  <c r="BZ115" i="8"/>
  <c r="CP115" i="8"/>
  <c r="S107" i="4"/>
  <c r="BP115" i="8"/>
  <c r="AR115" i="8"/>
  <c r="AG114" i="9"/>
  <c r="BT115" i="8"/>
  <c r="AO117" i="9"/>
  <c r="T117" i="9"/>
  <c r="AS115" i="8"/>
  <c r="AY119" i="9"/>
  <c r="U117" i="9"/>
  <c r="AC117" i="9"/>
  <c r="AB117" i="9"/>
  <c r="Y117" i="9"/>
  <c r="Z116" i="9"/>
  <c r="BZ111" i="8"/>
  <c r="T111" i="8"/>
  <c r="AO114" i="4"/>
  <c r="AC115" i="8"/>
  <c r="R116" i="8"/>
  <c r="AP116" i="9"/>
  <c r="AS115" i="9"/>
  <c r="U115" i="9"/>
  <c r="CR115" i="8"/>
  <c r="J115" i="8"/>
  <c r="CQ115" i="8"/>
  <c r="AF115" i="8"/>
  <c r="AR115" i="9"/>
  <c r="J114" i="4"/>
  <c r="AL108" i="4"/>
  <c r="AA117" i="9"/>
  <c r="AS117" i="9"/>
  <c r="S117" i="9"/>
  <c r="AA119" i="4"/>
  <c r="Y119" i="4"/>
  <c r="AA118" i="9"/>
  <c r="U115" i="8"/>
  <c r="N112" i="4"/>
  <c r="AP119" i="9"/>
  <c r="AR116" i="8"/>
  <c r="AJ118" i="9"/>
  <c r="AQ119" i="9"/>
  <c r="AH118" i="9"/>
  <c r="AG115" i="8"/>
  <c r="AE115" i="8"/>
  <c r="AO117" i="4"/>
  <c r="CA111" i="8"/>
  <c r="T115" i="9"/>
  <c r="AO115" i="23"/>
  <c r="AM119" i="23"/>
  <c r="J116" i="4"/>
  <c r="Z114" i="9"/>
  <c r="AB114" i="9"/>
  <c r="AI118" i="9"/>
  <c r="AL119" i="4"/>
  <c r="AP107" i="9"/>
  <c r="AB111" i="9"/>
  <c r="AO119" i="23"/>
  <c r="L106" i="8"/>
  <c r="I106" i="8"/>
  <c r="I112" i="8"/>
  <c r="I116" i="8"/>
  <c r="Q119" i="9"/>
  <c r="J115" i="4"/>
  <c r="S111" i="4"/>
  <c r="BL106" i="8"/>
  <c r="T115" i="8"/>
  <c r="S115" i="8"/>
  <c r="T114" i="4"/>
  <c r="J106" i="8"/>
  <c r="R109" i="9"/>
  <c r="L116" i="8"/>
  <c r="L112" i="8"/>
  <c r="BK106" i="8"/>
  <c r="N109" i="23"/>
  <c r="Y111" i="4"/>
  <c r="AO114" i="9"/>
  <c r="CU116" i="8"/>
  <c r="R119" i="9"/>
  <c r="AZ115" i="8"/>
  <c r="S119" i="9"/>
  <c r="Q115" i="8"/>
  <c r="AT116" i="8"/>
  <c r="T116" i="8"/>
  <c r="BL112" i="8"/>
  <c r="AY114" i="9"/>
  <c r="AY118" i="9"/>
  <c r="M118" i="9"/>
  <c r="AO116" i="4"/>
  <c r="AD112" i="23"/>
  <c r="J105" i="8"/>
  <c r="I103" i="8"/>
  <c r="L117" i="9"/>
  <c r="T119" i="4"/>
  <c r="S114" i="4"/>
  <c r="Y111" i="9"/>
  <c r="U111" i="4"/>
  <c r="J111" i="23" s="1"/>
  <c r="I115" i="4"/>
  <c r="U116" i="8"/>
  <c r="BQ116" i="8"/>
  <c r="BP116" i="8"/>
  <c r="I118" i="9"/>
  <c r="O119" i="23"/>
  <c r="AI118" i="4"/>
  <c r="AP114" i="9"/>
  <c r="AR111" i="8"/>
  <c r="M116" i="8"/>
  <c r="T116" i="4"/>
  <c r="CX111" i="8"/>
  <c r="M107" i="23"/>
  <c r="AK117" i="9"/>
  <c r="AV116" i="8"/>
  <c r="AS116" i="8"/>
  <c r="S116" i="8"/>
  <c r="J118" i="9"/>
  <c r="T117" i="4"/>
  <c r="AO116" i="23"/>
  <c r="Y115" i="4"/>
  <c r="CH116" i="8"/>
  <c r="K116" i="8"/>
  <c r="BH112" i="8"/>
  <c r="AM109" i="23"/>
  <c r="N118" i="23"/>
  <c r="AF115" i="23"/>
  <c r="M117" i="9"/>
  <c r="BB117" i="9"/>
  <c r="AI117" i="9"/>
  <c r="AY115" i="9"/>
  <c r="S115" i="4"/>
  <c r="U118" i="4"/>
  <c r="J118" i="23" s="1"/>
  <c r="BK112" i="8"/>
  <c r="BS116" i="8"/>
  <c r="S115" i="9"/>
  <c r="BT116" i="8"/>
  <c r="L118" i="9"/>
  <c r="CI112" i="8"/>
  <c r="AH109" i="9"/>
  <c r="Q115" i="9"/>
  <c r="M112" i="8"/>
  <c r="K112" i="8"/>
  <c r="BB115" i="8"/>
  <c r="AG117" i="9"/>
  <c r="Z111" i="4"/>
  <c r="CX116" i="8"/>
  <c r="AJ117" i="9"/>
  <c r="T115" i="4"/>
  <c r="AI112" i="4"/>
  <c r="AZ112" i="8"/>
  <c r="AA114" i="9"/>
  <c r="Y114" i="9"/>
  <c r="O108" i="23"/>
  <c r="I106" i="9"/>
  <c r="AH116" i="9"/>
  <c r="BK116" i="8"/>
  <c r="J116" i="9"/>
  <c r="CF116" i="8"/>
  <c r="I115" i="9"/>
  <c r="CI116" i="8"/>
  <c r="CG115" i="8"/>
  <c r="S116" i="4"/>
  <c r="CO112" i="8"/>
  <c r="Q118" i="9"/>
  <c r="CH111" i="8"/>
  <c r="AD115" i="23"/>
  <c r="Z114" i="4"/>
  <c r="K116" i="4"/>
  <c r="H116" i="23" s="1"/>
  <c r="L106" i="9"/>
  <c r="AK116" i="9"/>
  <c r="CI115" i="8"/>
  <c r="AG116" i="9"/>
  <c r="Q109" i="9"/>
  <c r="J115" i="9"/>
  <c r="O115" i="4"/>
  <c r="AZ106" i="8"/>
  <c r="CH115" i="8"/>
  <c r="L105" i="8"/>
  <c r="CF115" i="8"/>
  <c r="CX112" i="8"/>
  <c r="N111" i="23"/>
  <c r="I105" i="8"/>
  <c r="AI116" i="4"/>
  <c r="T114" i="9"/>
  <c r="AA112" i="4"/>
  <c r="M106" i="9"/>
  <c r="J112" i="4"/>
  <c r="R118" i="9"/>
  <c r="T118" i="4"/>
  <c r="AA115" i="4"/>
  <c r="T118" i="9"/>
  <c r="N115" i="23"/>
  <c r="S118" i="9"/>
  <c r="AK105" i="8"/>
  <c r="U119" i="4"/>
  <c r="J119" i="23" s="1"/>
  <c r="R108" i="9"/>
  <c r="BC105" i="8"/>
  <c r="CQ116" i="8"/>
  <c r="AM118" i="23"/>
  <c r="AI119" i="4"/>
  <c r="J117" i="9"/>
  <c r="O114" i="4"/>
  <c r="O119" i="4"/>
  <c r="K111" i="8"/>
  <c r="AO108" i="9"/>
  <c r="Q103" i="8"/>
  <c r="U117" i="4"/>
  <c r="J117" i="23" s="1"/>
  <c r="CR106" i="8"/>
  <c r="I112" i="4"/>
  <c r="I118" i="4"/>
  <c r="O117" i="4"/>
  <c r="CN116" i="8"/>
  <c r="BI116" i="8"/>
  <c r="AI115" i="4"/>
  <c r="AO118" i="23"/>
  <c r="Z112" i="4"/>
  <c r="AA118" i="4"/>
  <c r="M114" i="9"/>
  <c r="AA115" i="9"/>
  <c r="Z118" i="4"/>
  <c r="AY116" i="9"/>
  <c r="S112" i="4"/>
  <c r="AY117" i="9"/>
  <c r="BB116" i="8"/>
  <c r="O116" i="4"/>
  <c r="AO115" i="4"/>
  <c r="AZ116" i="8"/>
  <c r="T112" i="4"/>
  <c r="J118" i="4"/>
  <c r="AB109" i="9"/>
  <c r="AD108" i="8"/>
  <c r="Z115" i="9"/>
  <c r="AR105" i="8"/>
  <c r="O118" i="4"/>
  <c r="AG106" i="8"/>
  <c r="AG112" i="8"/>
  <c r="AK111" i="8"/>
  <c r="U114" i="9"/>
  <c r="CO106" i="8"/>
  <c r="CR116" i="8"/>
  <c r="I114" i="9"/>
  <c r="CB116" i="8"/>
  <c r="CA116" i="8"/>
  <c r="BH116" i="8"/>
  <c r="AJ115" i="9"/>
  <c r="BC112" i="8"/>
  <c r="AE106" i="23"/>
  <c r="M117" i="23"/>
  <c r="DA112" i="8"/>
  <c r="CO116" i="8"/>
  <c r="BX112" i="8"/>
  <c r="S114" i="9"/>
  <c r="AL114" i="4"/>
  <c r="AO111" i="4"/>
  <c r="AI114" i="9"/>
  <c r="U103" i="8"/>
  <c r="V103" i="8" s="1"/>
  <c r="R103" i="23" s="1"/>
  <c r="S103" i="8"/>
  <c r="BD116" i="8"/>
  <c r="L114" i="9"/>
  <c r="O109" i="4"/>
  <c r="P109" i="4" s="1"/>
  <c r="I109" i="23" s="1"/>
  <c r="Q108" i="9"/>
  <c r="BD112" i="8"/>
  <c r="AV112" i="8"/>
  <c r="BP105" i="8"/>
  <c r="O107" i="4"/>
  <c r="AS112" i="8"/>
  <c r="BC116" i="8"/>
  <c r="BI111" i="8"/>
  <c r="N112" i="23"/>
  <c r="AK115" i="9"/>
  <c r="CU106" i="8"/>
  <c r="AB105" i="9"/>
  <c r="I108" i="4"/>
  <c r="U109" i="4"/>
  <c r="J109" i="23" s="1"/>
  <c r="AC116" i="8"/>
  <c r="CP106" i="8"/>
  <c r="AD116" i="8"/>
  <c r="BS112" i="8"/>
  <c r="BZ112" i="8"/>
  <c r="AC112" i="8"/>
  <c r="BY116" i="8"/>
  <c r="AU112" i="8"/>
  <c r="BA112" i="8"/>
  <c r="BY112" i="8"/>
  <c r="BX116" i="8"/>
  <c r="AA107" i="9"/>
  <c r="BQ112" i="8"/>
  <c r="AR112" i="8"/>
  <c r="S109" i="4"/>
  <c r="BT112" i="8"/>
  <c r="AF116" i="23"/>
  <c r="BP112" i="8"/>
  <c r="AK114" i="9"/>
  <c r="R103" i="8"/>
  <c r="AF111" i="23"/>
  <c r="N117" i="23"/>
  <c r="AG116" i="8"/>
  <c r="CQ111" i="8"/>
  <c r="AI114" i="4"/>
  <c r="AH111" i="9"/>
  <c r="I117" i="4"/>
  <c r="K117" i="4"/>
  <c r="H117" i="23" s="1"/>
  <c r="R114" i="9"/>
  <c r="AF116" i="8"/>
  <c r="AI109" i="4"/>
  <c r="CA112" i="8"/>
  <c r="BL116" i="8"/>
  <c r="AF106" i="8"/>
  <c r="AE106" i="8"/>
  <c r="J108" i="4"/>
  <c r="AC106" i="8"/>
  <c r="AG115" i="9"/>
  <c r="CN106" i="8"/>
  <c r="AC109" i="9"/>
  <c r="AD109" i="9" s="1"/>
  <c r="AJ109" i="23" s="1"/>
  <c r="AI115" i="9"/>
  <c r="CA108" i="8"/>
  <c r="AC115" i="9"/>
  <c r="AD112" i="8"/>
  <c r="Y115" i="9"/>
  <c r="AH114" i="9"/>
  <c r="O112" i="23"/>
  <c r="AI111" i="9"/>
  <c r="AY111" i="9"/>
  <c r="I107" i="4"/>
  <c r="CG112" i="8"/>
  <c r="M115" i="9"/>
  <c r="CF112" i="8"/>
  <c r="Y109" i="4"/>
  <c r="CR112" i="8"/>
  <c r="N107" i="23"/>
  <c r="Y114" i="4"/>
  <c r="CQ112" i="8"/>
  <c r="CJ112" i="8"/>
  <c r="CN112" i="8"/>
  <c r="N103" i="23"/>
  <c r="I111" i="9"/>
  <c r="CO103" i="8"/>
  <c r="AA109" i="4"/>
  <c r="AB109" i="4" s="1"/>
  <c r="K109" i="23" s="1"/>
  <c r="AP111" i="9"/>
  <c r="AQ111" i="9"/>
  <c r="AO111" i="9" s="1"/>
  <c r="AR108" i="8"/>
  <c r="AS106" i="8"/>
  <c r="AR106" i="8"/>
  <c r="BY105" i="8"/>
  <c r="AO109" i="4"/>
  <c r="AF108" i="23"/>
  <c r="BI106" i="8"/>
  <c r="BH106" i="8"/>
  <c r="BK108" i="8"/>
  <c r="AO107" i="4"/>
  <c r="AI111" i="4"/>
  <c r="AI102" i="9"/>
  <c r="AG102" i="9" s="1"/>
  <c r="S111" i="8"/>
  <c r="R105" i="8"/>
  <c r="AG108" i="8"/>
  <c r="AH108" i="8" s="1"/>
  <c r="T108" i="23" s="1"/>
  <c r="W108" i="23" s="1"/>
  <c r="J111" i="9"/>
  <c r="Z111" i="9"/>
  <c r="Z102" i="9"/>
  <c r="AZ105" i="8"/>
  <c r="BX105" i="8"/>
  <c r="AB107" i="9"/>
  <c r="AV106" i="8"/>
  <c r="AR114" i="9"/>
  <c r="BQ106" i="8"/>
  <c r="BY108" i="8"/>
  <c r="AK106" i="8"/>
  <c r="O99" i="4"/>
  <c r="U111" i="8"/>
  <c r="V111" i="8" s="1"/>
  <c r="R111" i="23" s="1"/>
  <c r="Q111" i="8"/>
  <c r="AC108" i="8"/>
  <c r="AO108" i="23"/>
  <c r="AV114" i="9"/>
  <c r="J103" i="8"/>
  <c r="AJ108" i="9"/>
  <c r="AC111" i="9"/>
  <c r="AD111" i="9" s="1"/>
  <c r="AJ111" i="23" s="1"/>
  <c r="T102" i="8"/>
  <c r="N99" i="23"/>
  <c r="K111" i="4"/>
  <c r="H111" i="23" s="1"/>
  <c r="AD105" i="8"/>
  <c r="J111" i="4"/>
  <c r="AO111" i="23"/>
  <c r="AO106" i="23"/>
  <c r="CU101" i="8"/>
  <c r="AD101" i="23"/>
  <c r="AA104" i="9"/>
  <c r="Y104" i="9" s="1"/>
  <c r="AY104" i="9"/>
  <c r="AN104" i="23"/>
  <c r="J105" i="9"/>
  <c r="AE101" i="8"/>
  <c r="AC101" i="8"/>
  <c r="I105" i="9"/>
  <c r="N101" i="4"/>
  <c r="Y103" i="4"/>
  <c r="Z103" i="4" s="1"/>
  <c r="AA103" i="4" s="1"/>
  <c r="AB103" i="4" s="1"/>
  <c r="K103" i="23" s="1"/>
  <c r="U106" i="9"/>
  <c r="T106" i="9"/>
  <c r="AI108" i="4"/>
  <c r="M108" i="23"/>
  <c r="BA111" i="8"/>
  <c r="BD111" i="8"/>
  <c r="BE111" i="8" s="1"/>
  <c r="X111" i="23" s="1"/>
  <c r="T106" i="8"/>
  <c r="Q106" i="8"/>
  <c r="R106" i="8"/>
  <c r="AN108" i="23"/>
  <c r="AY108" i="9"/>
  <c r="CH106" i="8"/>
  <c r="CI106" i="8"/>
  <c r="CF106" i="8"/>
  <c r="Z107" i="4"/>
  <c r="AA107" i="4"/>
  <c r="Y107" i="4"/>
  <c r="AS105" i="8"/>
  <c r="AU105" i="8"/>
  <c r="U103" i="4"/>
  <c r="J103" i="23" s="1"/>
  <c r="S103" i="4"/>
  <c r="T103" i="4" s="1"/>
  <c r="AT105" i="8"/>
  <c r="CG106" i="8"/>
  <c r="BC111" i="8"/>
  <c r="BA108" i="8"/>
  <c r="BY106" i="8"/>
  <c r="T107" i="9"/>
  <c r="S107" i="9"/>
  <c r="L98" i="9"/>
  <c r="O108" i="4"/>
  <c r="P108" i="4" s="1"/>
  <c r="I108" i="23" s="1"/>
  <c r="BZ105" i="8"/>
  <c r="AC106" i="9"/>
  <c r="BT106" i="8"/>
  <c r="AC107" i="9"/>
  <c r="AM108" i="23"/>
  <c r="CB108" i="8"/>
  <c r="CC108" i="8" s="1"/>
  <c r="AA108" i="23" s="1"/>
  <c r="AQ107" i="9"/>
  <c r="CN111" i="8"/>
  <c r="AR107" i="9"/>
  <c r="BI101" i="8"/>
  <c r="U107" i="4"/>
  <c r="J107" i="23" s="1"/>
  <c r="AR98" i="9"/>
  <c r="BZ102" i="8"/>
  <c r="AY105" i="9"/>
  <c r="BI105" i="8"/>
  <c r="CA105" i="8"/>
  <c r="BR106" i="8"/>
  <c r="BS106" i="8"/>
  <c r="AN98" i="23"/>
  <c r="BR108" i="8"/>
  <c r="BY111" i="8"/>
  <c r="J107" i="4"/>
  <c r="M111" i="8"/>
  <c r="N111" i="8" s="1"/>
  <c r="Q111" i="23" s="1"/>
  <c r="AV111" i="8"/>
  <c r="AW111" i="8" s="1"/>
  <c r="V111" i="23" s="1"/>
  <c r="AT111" i="8"/>
  <c r="S98" i="4"/>
  <c r="AA108" i="9"/>
  <c r="Y108" i="9" s="1"/>
  <c r="AF108" i="8"/>
  <c r="AO101" i="4"/>
  <c r="AP108" i="9"/>
  <c r="CB111" i="8"/>
  <c r="CC111" i="8" s="1"/>
  <c r="AA111" i="23" s="1"/>
  <c r="AS107" i="9"/>
  <c r="CP111" i="8"/>
  <c r="CR111" i="8"/>
  <c r="CS111" i="8" s="1"/>
  <c r="AC111" i="23" s="1"/>
  <c r="Q105" i="8"/>
  <c r="AK108" i="9"/>
  <c r="AL108" i="9" s="1"/>
  <c r="AK108" i="23" s="1"/>
  <c r="BA106" i="8"/>
  <c r="M99" i="23"/>
  <c r="Y108" i="4"/>
  <c r="BB105" i="8"/>
  <c r="AT108" i="8"/>
  <c r="AV108" i="8"/>
  <c r="AW108" i="8" s="1"/>
  <c r="V108" i="23" s="1"/>
  <c r="AD111" i="8"/>
  <c r="AF111" i="8"/>
  <c r="U99" i="4"/>
  <c r="J99" i="23" s="1"/>
  <c r="AF105" i="8"/>
  <c r="Z108" i="4"/>
  <c r="AL100" i="8"/>
  <c r="BA105" i="8"/>
  <c r="AU108" i="8"/>
  <c r="CP105" i="8"/>
  <c r="CN105" i="8"/>
  <c r="AF105" i="23"/>
  <c r="M104" i="23"/>
  <c r="AH108" i="9"/>
  <c r="O100" i="4"/>
  <c r="Q106" i="9"/>
  <c r="AE105" i="23"/>
  <c r="AO109" i="23"/>
  <c r="AE111" i="8"/>
  <c r="BB106" i="8"/>
  <c r="AM106" i="23"/>
  <c r="CU108" i="8"/>
  <c r="Y99" i="9"/>
  <c r="AD103" i="8"/>
  <c r="CA106" i="8"/>
  <c r="R107" i="9"/>
  <c r="AG111" i="8"/>
  <c r="AH111" i="8" s="1"/>
  <c r="T111" i="23" s="1"/>
  <c r="W111" i="23" s="1"/>
  <c r="J108" i="9"/>
  <c r="AF103" i="8"/>
  <c r="BX106" i="8"/>
  <c r="T99" i="4"/>
  <c r="CF111" i="8"/>
  <c r="CU111" i="8"/>
  <c r="BA103" i="8"/>
  <c r="AO99" i="4"/>
  <c r="CI111" i="8"/>
  <c r="AA102" i="9"/>
  <c r="Y102" i="9" s="1"/>
  <c r="CQ105" i="8"/>
  <c r="CO105" i="8"/>
  <c r="AV102" i="9"/>
  <c r="AG108" i="9"/>
  <c r="BZ106" i="8"/>
  <c r="S102" i="9"/>
  <c r="Q102" i="9" s="1"/>
  <c r="BR102" i="8"/>
  <c r="AC103" i="8"/>
  <c r="BD106" i="8"/>
  <c r="CJ111" i="8"/>
  <c r="CK111" i="8" s="1"/>
  <c r="AB111" i="23" s="1"/>
  <c r="S106" i="8"/>
  <c r="AG103" i="8"/>
  <c r="AH103" i="8" s="1"/>
  <c r="T103" i="23" s="1"/>
  <c r="W103" i="23" s="1"/>
  <c r="CG103" i="8"/>
  <c r="AL103" i="8"/>
  <c r="AM103" i="8" s="1"/>
  <c r="U103" i="23" s="1"/>
  <c r="AO103" i="4"/>
  <c r="CO101" i="8"/>
  <c r="K99" i="4"/>
  <c r="H99" i="23" s="1"/>
  <c r="AV98" i="9"/>
  <c r="S108" i="4"/>
  <c r="Z107" i="9"/>
  <c r="Y109" i="9"/>
  <c r="BB111" i="8"/>
  <c r="T99" i="9"/>
  <c r="AA109" i="9"/>
  <c r="I111" i="8"/>
  <c r="BR111" i="8"/>
  <c r="BX108" i="8"/>
  <c r="AQ109" i="9"/>
  <c r="AO109" i="9" s="1"/>
  <c r="BH108" i="8"/>
  <c r="AC105" i="8"/>
  <c r="BQ103" i="8"/>
  <c r="J99" i="4"/>
  <c r="CP103" i="8"/>
  <c r="CN103" i="8" s="1"/>
  <c r="CJ108" i="8"/>
  <c r="CK108" i="8" s="1"/>
  <c r="AB108" i="23" s="1"/>
  <c r="AI107" i="9"/>
  <c r="T108" i="4"/>
  <c r="AE105" i="8"/>
  <c r="J104" i="9"/>
  <c r="S106" i="9"/>
  <c r="CF105" i="8"/>
  <c r="BQ108" i="8"/>
  <c r="L111" i="8"/>
  <c r="AS111" i="8"/>
  <c r="BQ111" i="8"/>
  <c r="BR105" i="8"/>
  <c r="AI103" i="4"/>
  <c r="R101" i="8"/>
  <c r="Y99" i="4"/>
  <c r="AY107" i="9"/>
  <c r="AZ103" i="8"/>
  <c r="U101" i="8"/>
  <c r="V101" i="8" s="1"/>
  <c r="R101" i="23" s="1"/>
  <c r="T101" i="8"/>
  <c r="Y106" i="9"/>
  <c r="AO106" i="9"/>
  <c r="Z106" i="9"/>
  <c r="BZ103" i="8"/>
  <c r="CA102" i="8"/>
  <c r="Y101" i="4"/>
  <c r="Z101" i="4" s="1"/>
  <c r="AA101" i="4" s="1"/>
  <c r="AB101" i="4" s="1"/>
  <c r="K101" i="23" s="1"/>
  <c r="AM105" i="23"/>
  <c r="BT105" i="8"/>
  <c r="AB106" i="9"/>
  <c r="J101" i="4"/>
  <c r="AN106" i="23"/>
  <c r="CQ108" i="8"/>
  <c r="BP108" i="8"/>
  <c r="BS108" i="8"/>
  <c r="AH99" i="9"/>
  <c r="AC99" i="9"/>
  <c r="AK99" i="9"/>
  <c r="O103" i="4"/>
  <c r="P103" i="4" s="1"/>
  <c r="I103" i="23" s="1"/>
  <c r="AP106" i="9"/>
  <c r="BR103" i="8"/>
  <c r="BP103" i="8" s="1"/>
  <c r="BD100" i="8"/>
  <c r="I98" i="4"/>
  <c r="CX103" i="8"/>
  <c r="J98" i="4"/>
  <c r="BY102" i="8"/>
  <c r="AR106" i="9"/>
  <c r="T97" i="4"/>
  <c r="CB103" i="8"/>
  <c r="CC103" i="8" s="1"/>
  <c r="AA103" i="23" s="1"/>
  <c r="CA103" i="8"/>
  <c r="AC102" i="8"/>
  <c r="CB102" i="8"/>
  <c r="CC102" i="8" s="1"/>
  <c r="AA102" i="23" s="1"/>
  <c r="BH105" i="8"/>
  <c r="R104" i="9"/>
  <c r="AO104" i="4"/>
  <c r="I101" i="9"/>
  <c r="AM104" i="23"/>
  <c r="AF102" i="8"/>
  <c r="I101" i="4"/>
  <c r="AL104" i="4"/>
  <c r="CN108" i="8"/>
  <c r="AS106" i="9"/>
  <c r="J100" i="4"/>
  <c r="AB99" i="9"/>
  <c r="AA97" i="4"/>
  <c r="J101" i="9"/>
  <c r="K108" i="8"/>
  <c r="BQ102" i="8"/>
  <c r="BB100" i="8"/>
  <c r="AI99" i="9"/>
  <c r="AH102" i="9"/>
  <c r="J103" i="4"/>
  <c r="BB98" i="9"/>
  <c r="U105" i="8"/>
  <c r="AD103" i="23"/>
  <c r="T105" i="8"/>
  <c r="AD101" i="8"/>
  <c r="AK108" i="8"/>
  <c r="BX103" i="8"/>
  <c r="CH108" i="8"/>
  <c r="I100" i="4"/>
  <c r="CG105" i="8"/>
  <c r="BL105" i="8"/>
  <c r="M105" i="9"/>
  <c r="L105" i="9"/>
  <c r="R106" i="9"/>
  <c r="BQ105" i="8"/>
  <c r="AP104" i="9"/>
  <c r="AD105" i="23"/>
  <c r="M101" i="23"/>
  <c r="AY109" i="9"/>
  <c r="Z99" i="9"/>
  <c r="AQ104" i="9"/>
  <c r="AO104" i="9" s="1"/>
  <c r="Z104" i="9"/>
  <c r="AA99" i="4"/>
  <c r="J108" i="8"/>
  <c r="S108" i="8"/>
  <c r="BC100" i="8"/>
  <c r="AZ100" i="8"/>
  <c r="U107" i="9"/>
  <c r="I103" i="4"/>
  <c r="CG101" i="8"/>
  <c r="AH98" i="9"/>
  <c r="CF103" i="8"/>
  <c r="AF101" i="8"/>
  <c r="CH105" i="8"/>
  <c r="I102" i="8"/>
  <c r="AK102" i="8"/>
  <c r="BD108" i="8"/>
  <c r="BE108" i="8" s="1"/>
  <c r="X108" i="23" s="1"/>
  <c r="BC108" i="8"/>
  <c r="O98" i="4"/>
  <c r="AO102" i="23"/>
  <c r="AJ99" i="9"/>
  <c r="N100" i="23"/>
  <c r="AK98" i="9"/>
  <c r="Y97" i="4"/>
  <c r="Q107" i="9"/>
  <c r="AH101" i="9"/>
  <c r="AY101" i="9"/>
  <c r="AG101" i="8"/>
  <c r="AH101" i="8" s="1"/>
  <c r="T101" i="23" s="1"/>
  <c r="W101" i="23" s="1"/>
  <c r="CP101" i="8"/>
  <c r="AF97" i="23"/>
  <c r="U108" i="8"/>
  <c r="V108" i="8" s="1"/>
  <c r="R108" i="23" s="1"/>
  <c r="Q105" i="9"/>
  <c r="S104" i="9"/>
  <c r="Q104" i="9" s="1"/>
  <c r="AC98" i="9"/>
  <c r="CX108" i="8"/>
  <c r="AZ108" i="8"/>
  <c r="R108" i="8"/>
  <c r="BL108" i="8"/>
  <c r="BM108" i="8" s="1"/>
  <c r="Y108" i="23" s="1"/>
  <c r="CG108" i="8"/>
  <c r="AM107" i="23"/>
  <c r="AO107" i="23"/>
  <c r="CI108" i="8"/>
  <c r="AE101" i="23"/>
  <c r="AJ98" i="9"/>
  <c r="AG98" i="9"/>
  <c r="AO98" i="9"/>
  <c r="AG102" i="8"/>
  <c r="AH102" i="8" s="1"/>
  <c r="T102" i="23" s="1"/>
  <c r="W102" i="23" s="1"/>
  <c r="J97" i="4"/>
  <c r="AB98" i="9"/>
  <c r="CR108" i="8"/>
  <c r="CS108" i="8" s="1"/>
  <c r="AC108" i="23" s="1"/>
  <c r="T108" i="8"/>
  <c r="CO108" i="8"/>
  <c r="CX102" i="8"/>
  <c r="CJ113" i="8"/>
  <c r="CK113" i="8" s="1"/>
  <c r="AB113" i="23" s="1"/>
  <c r="Q101" i="8"/>
  <c r="AQ98" i="9"/>
  <c r="O97" i="23"/>
  <c r="AS98" i="9"/>
  <c r="Q99" i="9"/>
  <c r="BI100" i="8"/>
  <c r="AV99" i="9"/>
  <c r="AJ107" i="9"/>
  <c r="U100" i="4"/>
  <c r="J100" i="23" s="1"/>
  <c r="M98" i="9"/>
  <c r="I104" i="9"/>
  <c r="CG113" i="8"/>
  <c r="AG107" i="9"/>
  <c r="AG105" i="9"/>
  <c r="AI104" i="9"/>
  <c r="AG104" i="9" s="1"/>
  <c r="Y98" i="9"/>
  <c r="Z98" i="9"/>
  <c r="R105" i="9"/>
  <c r="AG101" i="9"/>
  <c r="K98" i="9"/>
  <c r="I98" i="9"/>
  <c r="U105" i="9"/>
  <c r="AO104" i="23"/>
  <c r="U102" i="8"/>
  <c r="V102" i="8" s="1"/>
  <c r="R102" i="23" s="1"/>
  <c r="CF113" i="8"/>
  <c r="I99" i="9"/>
  <c r="U99" i="9"/>
  <c r="O104" i="4"/>
  <c r="P104" i="4" s="1"/>
  <c r="I104" i="23" s="1"/>
  <c r="AL101" i="4"/>
  <c r="BK100" i="8"/>
  <c r="BL100" i="8"/>
  <c r="BB101" i="9"/>
  <c r="AJ105" i="9"/>
  <c r="BB99" i="9"/>
  <c r="CF101" i="8"/>
  <c r="AK107" i="9"/>
  <c r="AK105" i="9"/>
  <c r="AH105" i="9"/>
  <c r="AD102" i="8"/>
  <c r="AA101" i="9"/>
  <c r="Y101" i="9" s="1"/>
  <c r="AC105" i="9"/>
  <c r="CB101" i="8"/>
  <c r="CC101" i="8" s="1"/>
  <c r="AA101" i="23" s="1"/>
  <c r="AA105" i="9"/>
  <c r="AF100" i="8"/>
  <c r="BY101" i="8"/>
  <c r="BX101" i="8"/>
  <c r="U97" i="4"/>
  <c r="J97" i="23" s="1"/>
  <c r="CR100" i="8"/>
  <c r="Z105" i="9"/>
  <c r="BZ101" i="8"/>
  <c r="CH102" i="8"/>
  <c r="CF102" i="8" s="1"/>
  <c r="AU100" i="8"/>
  <c r="CO97" i="8"/>
  <c r="AE100" i="23"/>
  <c r="AV100" i="8"/>
  <c r="AD100" i="23"/>
  <c r="AK101" i="9"/>
  <c r="AL101" i="9" s="1"/>
  <c r="AK101" i="23" s="1"/>
  <c r="BQ101" i="8"/>
  <c r="BR101" i="8"/>
  <c r="BP101" i="8" s="1"/>
  <c r="CG102" i="8"/>
  <c r="S105" i="9"/>
  <c r="J104" i="4"/>
  <c r="Q100" i="8"/>
  <c r="AR99" i="9"/>
  <c r="M99" i="9"/>
  <c r="AR100" i="8"/>
  <c r="AO99" i="9"/>
  <c r="BB105" i="9"/>
  <c r="AJ101" i="9"/>
  <c r="AA100" i="4"/>
  <c r="CQ100" i="8"/>
  <c r="L99" i="9"/>
  <c r="S100" i="4"/>
  <c r="Y100" i="4"/>
  <c r="I104" i="4"/>
  <c r="AL98" i="4"/>
  <c r="AI100" i="4"/>
  <c r="R100" i="8"/>
  <c r="AO98" i="4"/>
  <c r="K99" i="9"/>
  <c r="AT100" i="8"/>
  <c r="BA97" i="8"/>
  <c r="AL101" i="8"/>
  <c r="AM101" i="8" s="1"/>
  <c r="U101" i="23" s="1"/>
  <c r="DA101" i="8"/>
  <c r="J97" i="8"/>
  <c r="AO100" i="4"/>
  <c r="AP99" i="9"/>
  <c r="AY102" i="9"/>
  <c r="Y98" i="4"/>
  <c r="BQ100" i="8"/>
  <c r="AP101" i="9"/>
  <c r="S102" i="8"/>
  <c r="T113" i="8"/>
  <c r="Q102" i="8"/>
  <c r="BI102" i="8"/>
  <c r="J102" i="9"/>
  <c r="AM101" i="23"/>
  <c r="AE97" i="23"/>
  <c r="S99" i="9"/>
  <c r="AS99" i="9"/>
  <c r="AQ101" i="9"/>
  <c r="CJ100" i="8"/>
  <c r="R102" i="9"/>
  <c r="S113" i="8"/>
  <c r="Q113" i="8"/>
  <c r="U113" i="8"/>
  <c r="V113" i="8" s="1"/>
  <c r="R113" i="23" s="1"/>
  <c r="AZ101" i="8"/>
  <c r="BY97" i="8"/>
  <c r="AS97" i="8"/>
  <c r="CQ97" i="8"/>
  <c r="CO102" i="8"/>
  <c r="AA98" i="4"/>
  <c r="N97" i="23"/>
  <c r="K100" i="8"/>
  <c r="CP102" i="8"/>
  <c r="CN102" i="8" s="1"/>
  <c r="BA101" i="8"/>
  <c r="BA113" i="8"/>
  <c r="CO100" i="8"/>
  <c r="CN100" i="8"/>
  <c r="AF100" i="23"/>
  <c r="BH102" i="8"/>
  <c r="CH100" i="8"/>
  <c r="AR97" i="8"/>
  <c r="K97" i="8"/>
  <c r="I97" i="8"/>
  <c r="AD100" i="8"/>
  <c r="DA102" i="8"/>
  <c r="AC100" i="8"/>
  <c r="AL113" i="8"/>
  <c r="AM113" i="8" s="1"/>
  <c r="U113" i="23" s="1"/>
  <c r="CI100" i="8"/>
  <c r="CU102" i="8"/>
  <c r="M97" i="8"/>
  <c r="CF100" i="8"/>
  <c r="I102" i="9"/>
  <c r="AU97" i="8"/>
  <c r="I100" i="8"/>
  <c r="AT97" i="8"/>
  <c r="T100" i="8"/>
  <c r="Z101" i="9"/>
  <c r="BY100" i="8"/>
  <c r="BC113" i="8"/>
  <c r="M100" i="8"/>
  <c r="U92" i="4"/>
  <c r="J92" i="23" s="1"/>
  <c r="AE100" i="8"/>
  <c r="U100" i="8"/>
  <c r="CA100" i="8"/>
  <c r="BZ100" i="8"/>
  <c r="O97" i="4"/>
  <c r="BT97" i="8"/>
  <c r="BT100" i="8"/>
  <c r="BD113" i="8"/>
  <c r="BE113" i="8" s="1"/>
  <c r="X113" i="23" s="1"/>
  <c r="S101" i="9"/>
  <c r="AG113" i="8"/>
  <c r="AH113" i="8" s="1"/>
  <c r="T113" i="23" s="1"/>
  <c r="W113" i="23" s="1"/>
  <c r="J100" i="8"/>
  <c r="R101" i="9"/>
  <c r="BX100" i="8"/>
  <c r="BS100" i="8"/>
  <c r="AF113" i="8"/>
  <c r="BK97" i="8"/>
  <c r="BS97" i="8"/>
  <c r="BP100" i="8"/>
  <c r="BH97" i="8"/>
  <c r="AK97" i="8"/>
  <c r="BB113" i="8"/>
  <c r="CJ97" i="8"/>
  <c r="CI113" i="8"/>
  <c r="AD97" i="23"/>
  <c r="K93" i="4"/>
  <c r="H93" i="23" s="1"/>
  <c r="BB97" i="8"/>
  <c r="AZ97" i="8"/>
  <c r="CH97" i="8"/>
  <c r="BD97" i="8"/>
  <c r="BI97" i="8"/>
  <c r="AU113" i="8"/>
  <c r="AD113" i="8"/>
  <c r="AC113" i="8"/>
  <c r="CB97" i="8"/>
  <c r="BP97" i="8"/>
  <c r="CA97" i="8"/>
  <c r="BR97" i="8"/>
  <c r="BZ97" i="8"/>
  <c r="AN113" i="23"/>
  <c r="AV113" i="8"/>
  <c r="AW113" i="8" s="1"/>
  <c r="V113" i="23" s="1"/>
  <c r="AS113" i="8"/>
  <c r="BK113" i="8"/>
  <c r="BL113" i="8"/>
  <c r="BM113" i="8" s="1"/>
  <c r="Y113" i="23" s="1"/>
  <c r="BH113" i="8"/>
  <c r="BI113" i="8"/>
  <c r="K92" i="4"/>
  <c r="H92" i="23" s="1"/>
  <c r="CA113" i="8"/>
  <c r="K113" i="8"/>
  <c r="AI113" i="9"/>
  <c r="CU113" i="8"/>
  <c r="L113" i="8"/>
  <c r="BP113" i="8"/>
  <c r="AG113" i="9"/>
  <c r="S96" i="4"/>
  <c r="BT113" i="8"/>
  <c r="BU113" i="8" s="1"/>
  <c r="Z113" i="23" s="1"/>
  <c r="AR113" i="8"/>
  <c r="BR113" i="8"/>
  <c r="BS113" i="8"/>
  <c r="AO113" i="9"/>
  <c r="CO113" i="8"/>
  <c r="CN113" i="8"/>
  <c r="CX113" i="8"/>
  <c r="CB113" i="8"/>
  <c r="CC113" i="8" s="1"/>
  <c r="AA113" i="23" s="1"/>
  <c r="AC113" i="9"/>
  <c r="AD113" i="9" s="1"/>
  <c r="AJ113" i="23" s="1"/>
  <c r="AB113" i="9"/>
  <c r="Z113" i="9"/>
  <c r="DA113" i="8"/>
  <c r="I113" i="8"/>
  <c r="J113" i="8"/>
  <c r="CQ113" i="8"/>
  <c r="BX113" i="8"/>
  <c r="R113" i="9"/>
  <c r="BY113" i="8"/>
  <c r="CR113" i="8"/>
  <c r="CS113" i="8" s="1"/>
  <c r="AC113" i="23" s="1"/>
  <c r="AH113" i="9"/>
  <c r="AK113" i="9"/>
  <c r="AL113" i="9" s="1"/>
  <c r="AK113" i="23" s="1"/>
  <c r="AA113" i="9"/>
  <c r="S113" i="9"/>
  <c r="Q113" i="9" s="1"/>
  <c r="J113" i="9"/>
  <c r="I113" i="9"/>
  <c r="AS113" i="9"/>
  <c r="AT113" i="9" s="1"/>
  <c r="AL113" i="23" s="1"/>
  <c r="AP113" i="9"/>
  <c r="AO113" i="23"/>
  <c r="AQ113" i="9"/>
  <c r="U96" i="4"/>
  <c r="J96" i="23" s="1"/>
  <c r="Q96" i="9"/>
  <c r="K96" i="4"/>
  <c r="H96" i="23" s="1"/>
  <c r="AC94" i="9"/>
  <c r="N92" i="23"/>
  <c r="AF92" i="8"/>
  <c r="Z96" i="4"/>
  <c r="BD95" i="8"/>
  <c r="BE95" i="8" s="1"/>
  <c r="X95" i="23" s="1"/>
  <c r="AC92" i="8"/>
  <c r="J96" i="4"/>
  <c r="Z94" i="9"/>
  <c r="AE92" i="8"/>
  <c r="AG92" i="8"/>
  <c r="BJ92" i="8"/>
  <c r="BY93" i="8"/>
  <c r="Y96" i="4"/>
  <c r="AZ95" i="8"/>
  <c r="M96" i="23"/>
  <c r="BA95" i="8"/>
  <c r="N96" i="23"/>
  <c r="BB95" i="8"/>
  <c r="CJ92" i="8"/>
  <c r="CJ96" i="8"/>
  <c r="CK96" i="8" s="1"/>
  <c r="AB96" i="23" s="1"/>
  <c r="AZ96" i="8"/>
  <c r="AF95" i="23"/>
  <c r="I92" i="8"/>
  <c r="L92" i="8"/>
  <c r="AL93" i="8"/>
  <c r="J93" i="4"/>
  <c r="AD96" i="8"/>
  <c r="CF95" i="8"/>
  <c r="U93" i="8"/>
  <c r="S92" i="9"/>
  <c r="AG96" i="8"/>
  <c r="AH96" i="8" s="1"/>
  <c r="T96" i="23" s="1"/>
  <c r="W96" i="23" s="1"/>
  <c r="BJ93" i="8"/>
  <c r="BK93" i="8"/>
  <c r="AI93" i="9"/>
  <c r="BB93" i="8"/>
  <c r="BY96" i="8"/>
  <c r="J92" i="4"/>
  <c r="AZ93" i="8"/>
  <c r="CU92" i="8"/>
  <c r="BZ93" i="8"/>
  <c r="AO92" i="4"/>
  <c r="BY92" i="8"/>
  <c r="CA93" i="8"/>
  <c r="AV93" i="8"/>
  <c r="BA96" i="8"/>
  <c r="CF92" i="8"/>
  <c r="CG92" i="8"/>
  <c r="BX93" i="8"/>
  <c r="CN96" i="8"/>
  <c r="AS96" i="8"/>
  <c r="S93" i="8"/>
  <c r="J92" i="8"/>
  <c r="BR92" i="8"/>
  <c r="Y92" i="4"/>
  <c r="CG95" i="8"/>
  <c r="CI95" i="8"/>
  <c r="BI93" i="8"/>
  <c r="BL93" i="8"/>
  <c r="Y94" i="9"/>
  <c r="AB94" i="9"/>
  <c r="AB92" i="9"/>
  <c r="BD96" i="8"/>
  <c r="BE96" i="8" s="1"/>
  <c r="X96" i="23" s="1"/>
  <c r="BQ95" i="8"/>
  <c r="BQ96" i="8"/>
  <c r="M93" i="23"/>
  <c r="BK92" i="8"/>
  <c r="BP92" i="8"/>
  <c r="BH92" i="8"/>
  <c r="M92" i="8"/>
  <c r="CH92" i="8"/>
  <c r="CJ93" i="8"/>
  <c r="CI93" i="8"/>
  <c r="CR93" i="8"/>
  <c r="J93" i="9"/>
  <c r="BR95" i="8"/>
  <c r="BP95" i="8" s="1"/>
  <c r="BR96" i="8"/>
  <c r="BP96" i="8" s="1"/>
  <c r="CJ95" i="8"/>
  <c r="CK95" i="8" s="1"/>
  <c r="AB95" i="23" s="1"/>
  <c r="BB96" i="8"/>
  <c r="S92" i="4"/>
  <c r="BT92" i="8"/>
  <c r="BI92" i="8"/>
  <c r="BS92" i="8"/>
  <c r="J93" i="8"/>
  <c r="CH93" i="8"/>
  <c r="O92" i="4"/>
  <c r="CG96" i="8"/>
  <c r="AC92" i="9"/>
  <c r="AA92" i="4"/>
  <c r="CF96" i="8"/>
  <c r="T93" i="8"/>
  <c r="BI96" i="8"/>
  <c r="CR96" i="8"/>
  <c r="CS96" i="8" s="1"/>
  <c r="AC96" i="23" s="1"/>
  <c r="BP93" i="8"/>
  <c r="AE96" i="23"/>
  <c r="CG93" i="8"/>
  <c r="CH96" i="8"/>
  <c r="BT93" i="8"/>
  <c r="CQ96" i="8"/>
  <c r="AF93" i="23"/>
  <c r="AR93" i="8"/>
  <c r="CO96" i="8"/>
  <c r="R93" i="8"/>
  <c r="CU93" i="8"/>
  <c r="AD96" i="23"/>
  <c r="AL96" i="8"/>
  <c r="AM96" i="8" s="1"/>
  <c r="U96" i="23" s="1"/>
  <c r="AR92" i="8"/>
  <c r="S96" i="8"/>
  <c r="Q96" i="8" s="1"/>
  <c r="R96" i="8"/>
  <c r="AR96" i="8"/>
  <c r="AE96" i="8"/>
  <c r="AV96" i="8"/>
  <c r="AW96" i="8" s="1"/>
  <c r="V96" i="23" s="1"/>
  <c r="AU92" i="8"/>
  <c r="BB94" i="9"/>
  <c r="AF96" i="23"/>
  <c r="AU96" i="8"/>
  <c r="AF96" i="8"/>
  <c r="BX96" i="8"/>
  <c r="AM94" i="23"/>
  <c r="O94" i="4"/>
  <c r="AT92" i="8"/>
  <c r="CB92" i="8"/>
  <c r="AS92" i="8"/>
  <c r="CQ93" i="8"/>
  <c r="M92" i="9"/>
  <c r="K92" i="9"/>
  <c r="L92" i="9"/>
  <c r="AM93" i="23"/>
  <c r="BX92" i="8"/>
  <c r="DA92" i="8"/>
  <c r="AF92" i="23"/>
  <c r="I93" i="9"/>
  <c r="Y92" i="9"/>
  <c r="K93" i="9"/>
  <c r="U94" i="9"/>
  <c r="AL93" i="4"/>
  <c r="AY93" i="9"/>
  <c r="Y94" i="4"/>
  <c r="BA93" i="8"/>
  <c r="AO93" i="4"/>
  <c r="CP93" i="8"/>
  <c r="AA92" i="9"/>
  <c r="CO93" i="8"/>
  <c r="M93" i="9"/>
  <c r="AD93" i="8"/>
  <c r="Q94" i="9"/>
  <c r="AG93" i="8"/>
  <c r="I92" i="9"/>
  <c r="AF93" i="8"/>
  <c r="CA92" i="8"/>
  <c r="CP92" i="8"/>
  <c r="CR92" i="8"/>
  <c r="CN92" i="8"/>
  <c r="CQ92" i="8"/>
  <c r="BR93" i="8"/>
  <c r="AH93" i="9"/>
  <c r="O94" i="23"/>
  <c r="AG93" i="9"/>
  <c r="AK93" i="9"/>
  <c r="U93" i="9"/>
  <c r="AA93" i="4"/>
  <c r="T93" i="9"/>
  <c r="Y93" i="4"/>
  <c r="BQ93" i="8"/>
  <c r="AS93" i="8"/>
  <c r="AI92" i="4"/>
  <c r="M93" i="8"/>
  <c r="AO92" i="9"/>
  <c r="AR92" i="9"/>
  <c r="L93" i="8"/>
  <c r="AH92" i="9"/>
  <c r="AU93" i="8"/>
  <c r="Z94" i="4"/>
  <c r="S94" i="9"/>
  <c r="AC93" i="8"/>
  <c r="K93" i="8"/>
  <c r="T94" i="9"/>
  <c r="CX93" i="8"/>
  <c r="T93" i="4"/>
  <c r="AO93" i="23"/>
  <c r="BD93" i="8"/>
  <c r="AL92" i="8"/>
  <c r="AK92" i="8"/>
  <c r="R93" i="9"/>
  <c r="S93" i="9"/>
  <c r="CX92" i="8"/>
  <c r="AE92" i="23"/>
  <c r="S93" i="4"/>
  <c r="R95" i="8"/>
  <c r="S92" i="8"/>
  <c r="Q92" i="8"/>
  <c r="U92" i="8"/>
  <c r="R92" i="8"/>
  <c r="T92" i="8"/>
  <c r="AL94" i="4"/>
  <c r="BB92" i="8"/>
  <c r="BD92" i="8"/>
  <c r="BC92" i="8"/>
  <c r="BA92" i="8"/>
  <c r="AZ92" i="8"/>
  <c r="Z93" i="9"/>
  <c r="AA93" i="9"/>
  <c r="AC93" i="9"/>
  <c r="AB93" i="9"/>
  <c r="Y93" i="9"/>
  <c r="AK92" i="9"/>
  <c r="AG92" i="9"/>
  <c r="Q92" i="9"/>
  <c r="U92" i="9"/>
  <c r="BB92" i="9"/>
  <c r="AO92" i="23"/>
  <c r="AQ92" i="9"/>
  <c r="AP92" i="9"/>
  <c r="AM92" i="23"/>
  <c r="AV92" i="9"/>
  <c r="S94" i="4"/>
  <c r="R92" i="9"/>
  <c r="AN92" i="23"/>
  <c r="AY92" i="9"/>
  <c r="AI92" i="9"/>
  <c r="T94" i="4"/>
  <c r="AY94" i="9"/>
  <c r="AN94" i="23"/>
  <c r="M94" i="23"/>
  <c r="AI94" i="4"/>
  <c r="O95" i="23"/>
  <c r="AI94" i="9"/>
  <c r="AH94" i="9"/>
  <c r="AK94" i="9"/>
  <c r="AJ94" i="9"/>
  <c r="AG94" i="9"/>
  <c r="M94" i="9"/>
  <c r="I94" i="9"/>
  <c r="J94" i="9"/>
  <c r="K94" i="9"/>
  <c r="L94" i="9"/>
  <c r="AQ94" i="9"/>
  <c r="AP94" i="9"/>
  <c r="AS94" i="9"/>
  <c r="AO94" i="9"/>
  <c r="AR94" i="9"/>
  <c r="BY95" i="8"/>
  <c r="BZ95" i="8"/>
  <c r="K95" i="8"/>
  <c r="S95" i="8"/>
  <c r="Q95" i="8" s="1"/>
  <c r="CX95" i="8"/>
  <c r="AE95" i="23"/>
  <c r="Z95" i="4"/>
  <c r="AA95" i="4"/>
  <c r="AB95" i="4" s="1"/>
  <c r="K95" i="23" s="1"/>
  <c r="AL95" i="8"/>
  <c r="AM95" i="8" s="1"/>
  <c r="U95" i="23" s="1"/>
  <c r="AS95" i="8"/>
  <c r="AU95" i="8"/>
  <c r="AR95" i="8"/>
  <c r="AV95" i="8"/>
  <c r="AW95" i="8" s="1"/>
  <c r="V95" i="23" s="1"/>
  <c r="AT95" i="8"/>
  <c r="I95" i="4"/>
  <c r="K95" i="4"/>
  <c r="H95" i="23" s="1"/>
  <c r="J95" i="4"/>
  <c r="AD95" i="23"/>
  <c r="CU95" i="8"/>
  <c r="S95" i="4"/>
  <c r="U95" i="4"/>
  <c r="J95" i="23" s="1"/>
  <c r="AI95" i="4"/>
  <c r="M95" i="23"/>
  <c r="CO95" i="8"/>
  <c r="CR95" i="8"/>
  <c r="CS95" i="8" s="1"/>
  <c r="AC95" i="23" s="1"/>
  <c r="CQ95" i="8"/>
  <c r="CN95" i="8"/>
  <c r="CP95" i="8"/>
  <c r="AG95" i="8"/>
  <c r="AH95" i="8" s="1"/>
  <c r="T95" i="23" s="1"/>
  <c r="W95" i="23" s="1"/>
  <c r="AE95" i="8"/>
  <c r="AD95" i="8"/>
  <c r="AC95" i="8"/>
  <c r="AF95" i="8"/>
  <c r="T95" i="4"/>
  <c r="L95" i="8"/>
  <c r="I95" i="8"/>
  <c r="J95" i="8"/>
  <c r="I91" i="4"/>
  <c r="K91" i="4"/>
  <c r="H91" i="23" s="1"/>
  <c r="J91" i="4"/>
  <c r="AL91" i="8"/>
  <c r="AM91" i="8" s="1"/>
  <c r="U91" i="23" s="1"/>
  <c r="AK91" i="8"/>
  <c r="AD91" i="8"/>
  <c r="AE91" i="8"/>
  <c r="AC91" i="8" s="1"/>
  <c r="AU91" i="8"/>
  <c r="AT91" i="8"/>
  <c r="AV91" i="8"/>
  <c r="AW91" i="8" s="1"/>
  <c r="V91" i="23" s="1"/>
  <c r="AS91" i="8"/>
  <c r="AR91" i="8"/>
  <c r="AE91" i="23"/>
  <c r="CX91" i="8"/>
  <c r="AH91" i="9"/>
  <c r="AI91" i="9"/>
  <c r="AJ91" i="9"/>
  <c r="AK91" i="9"/>
  <c r="AL91" i="9" s="1"/>
  <c r="AK91" i="23" s="1"/>
  <c r="AG91" i="9"/>
  <c r="J91" i="9"/>
  <c r="K91" i="9"/>
  <c r="I91" i="9" s="1"/>
  <c r="BB91" i="9"/>
  <c r="AO91" i="23"/>
  <c r="N91" i="4"/>
  <c r="O91" i="4"/>
  <c r="P91" i="4" s="1"/>
  <c r="I91" i="23" s="1"/>
  <c r="CF91" i="8"/>
  <c r="CG91" i="8"/>
  <c r="CJ91" i="8"/>
  <c r="CK91" i="8" s="1"/>
  <c r="AB91" i="23" s="1"/>
  <c r="CH91" i="8"/>
  <c r="CI91" i="8"/>
  <c r="BX91" i="8"/>
  <c r="BZ91" i="8"/>
  <c r="CB91" i="8"/>
  <c r="CC91" i="8" s="1"/>
  <c r="AA91" i="23" s="1"/>
  <c r="BY91" i="8"/>
  <c r="CA91" i="8"/>
  <c r="BB91" i="8"/>
  <c r="AZ91" i="8" s="1"/>
  <c r="BA91" i="8"/>
  <c r="S91" i="9"/>
  <c r="Q91" i="9" s="1"/>
  <c r="R91" i="9"/>
  <c r="AI91" i="4"/>
  <c r="M91" i="23"/>
  <c r="U91" i="4"/>
  <c r="J91" i="23" s="1"/>
  <c r="S91" i="4"/>
  <c r="T91" i="4"/>
  <c r="S91" i="8"/>
  <c r="U91" i="8"/>
  <c r="V91" i="8" s="1"/>
  <c r="R91" i="23" s="1"/>
  <c r="R91" i="8"/>
  <c r="Q91" i="8"/>
  <c r="T91" i="8"/>
  <c r="BQ91" i="8"/>
  <c r="BR91" i="8"/>
  <c r="BP91" i="8" s="1"/>
  <c r="BI91" i="8"/>
  <c r="BJ91" i="8"/>
  <c r="BH91" i="8" s="1"/>
  <c r="AF91" i="23"/>
  <c r="DA91" i="8"/>
  <c r="AP91" i="9"/>
  <c r="AQ91" i="9"/>
  <c r="AY91" i="9"/>
  <c r="AN91" i="23"/>
  <c r="AL91" i="4"/>
  <c r="N91" i="23"/>
  <c r="AO91" i="4"/>
  <c r="O91" i="23"/>
  <c r="Z91" i="4"/>
  <c r="Y91" i="4"/>
  <c r="AA91" i="4"/>
  <c r="AB91" i="4" s="1"/>
  <c r="K91" i="23" s="1"/>
  <c r="CO91" i="8"/>
  <c r="CP91" i="8"/>
  <c r="CR91" i="8"/>
  <c r="CS91" i="8" s="1"/>
  <c r="AC91" i="23" s="1"/>
  <c r="CN91" i="8"/>
  <c r="CQ91" i="8"/>
  <c r="J91" i="8"/>
  <c r="K91" i="8"/>
  <c r="I91" i="8" s="1"/>
  <c r="CU91" i="8"/>
  <c r="AD91" i="23"/>
  <c r="AV91" i="9"/>
  <c r="AM91" i="23"/>
  <c r="Z91" i="9"/>
  <c r="AA91" i="9"/>
  <c r="Y91" i="9" s="1"/>
  <c r="AO90" i="9"/>
  <c r="K90" i="8"/>
  <c r="I90" i="8" s="1"/>
  <c r="J90" i="8"/>
  <c r="AE90" i="23"/>
  <c r="CX90" i="8"/>
  <c r="CH90" i="8"/>
  <c r="CJ90" i="8"/>
  <c r="CK90" i="8" s="1"/>
  <c r="AB90" i="23" s="1"/>
  <c r="CI90" i="8"/>
  <c r="CF90" i="8"/>
  <c r="CG90" i="8"/>
  <c r="AD90" i="8"/>
  <c r="AE90" i="8"/>
  <c r="AC90" i="8" s="1"/>
  <c r="K90" i="4"/>
  <c r="H90" i="23" s="1"/>
  <c r="J90" i="4"/>
  <c r="I90" i="4"/>
  <c r="AL90" i="8"/>
  <c r="AM90" i="8" s="1"/>
  <c r="U90" i="23" s="1"/>
  <c r="AK90" i="8"/>
  <c r="BI90" i="8"/>
  <c r="BJ90" i="8"/>
  <c r="BK90" i="8"/>
  <c r="BH90" i="8"/>
  <c r="BL90" i="8"/>
  <c r="BM90" i="8" s="1"/>
  <c r="Y90" i="23" s="1"/>
  <c r="N90" i="4"/>
  <c r="O90" i="4"/>
  <c r="P90" i="4" s="1"/>
  <c r="I90" i="23" s="1"/>
  <c r="O90" i="23"/>
  <c r="AO90" i="4"/>
  <c r="U90" i="4"/>
  <c r="J90" i="23" s="1"/>
  <c r="T90" i="4"/>
  <c r="S90" i="4"/>
  <c r="BB90" i="8"/>
  <c r="AZ90" i="8" s="1"/>
  <c r="BA90" i="8"/>
  <c r="AV90" i="8"/>
  <c r="AW90" i="8" s="1"/>
  <c r="V90" i="23" s="1"/>
  <c r="AS90" i="8"/>
  <c r="AU90" i="8"/>
  <c r="AR90" i="8"/>
  <c r="AT90" i="8"/>
  <c r="Q90" i="8"/>
  <c r="S90" i="8"/>
  <c r="R90" i="8"/>
  <c r="T90" i="8"/>
  <c r="U90" i="8"/>
  <c r="V90" i="8" s="1"/>
  <c r="R90" i="23" s="1"/>
  <c r="DA90" i="8"/>
  <c r="AF90" i="23"/>
  <c r="CQ90" i="8"/>
  <c r="CP90" i="8"/>
  <c r="CR90" i="8"/>
  <c r="CS90" i="8" s="1"/>
  <c r="AC90" i="23" s="1"/>
  <c r="CO90" i="8"/>
  <c r="CN90" i="8"/>
  <c r="AL90" i="4"/>
  <c r="N90" i="23"/>
  <c r="BR90" i="8"/>
  <c r="BP90" i="8" s="1"/>
  <c r="BQ90" i="8"/>
  <c r="CB90" i="8"/>
  <c r="CC90" i="8" s="1"/>
  <c r="AA90" i="23" s="1"/>
  <c r="CA90" i="8"/>
  <c r="BZ90" i="8"/>
  <c r="BX90" i="8"/>
  <c r="BY90" i="8"/>
  <c r="AD90" i="23"/>
  <c r="CU90" i="8"/>
  <c r="M90" i="23"/>
  <c r="AI90" i="4"/>
  <c r="Z90" i="4"/>
  <c r="AA90" i="4"/>
  <c r="AB90" i="4" s="1"/>
  <c r="K90" i="23" s="1"/>
  <c r="Y90" i="4"/>
  <c r="AP48" i="4"/>
  <c r="AJ48" i="4"/>
  <c r="X48" i="4"/>
  <c r="R48" i="4"/>
  <c r="T48" i="4" s="1"/>
  <c r="H48" i="4"/>
  <c r="J48" i="4" s="1"/>
  <c r="AM48" i="4"/>
  <c r="N48" i="23" s="1"/>
  <c r="AD48" i="4"/>
  <c r="W48" i="4"/>
  <c r="Y48" i="4" s="1"/>
  <c r="M48" i="4"/>
  <c r="O48" i="4" s="1"/>
  <c r="P48" i="4" s="1"/>
  <c r="I48" i="23" s="1"/>
  <c r="BC48" i="9"/>
  <c r="AW48" i="9"/>
  <c r="AF48" i="9"/>
  <c r="AI48" i="9" s="1"/>
  <c r="P48" i="9"/>
  <c r="S48" i="9" s="1"/>
  <c r="H48" i="9"/>
  <c r="J48" i="9" s="1"/>
  <c r="AZ48" i="9"/>
  <c r="AN48" i="9"/>
  <c r="AP48" i="9" s="1"/>
  <c r="X48" i="9"/>
  <c r="Z48" i="9" s="1"/>
  <c r="DB48" i="8"/>
  <c r="CY48" i="8"/>
  <c r="CE48" i="8"/>
  <c r="CI48" i="8" s="1"/>
  <c r="AJ48" i="8"/>
  <c r="CV48" i="8"/>
  <c r="BW48" i="8"/>
  <c r="BG48" i="8"/>
  <c r="BJ48" i="8" s="1"/>
  <c r="AB48" i="8"/>
  <c r="AE48" i="8" s="1"/>
  <c r="P48" i="8"/>
  <c r="Q48" i="8" s="1"/>
  <c r="AP48" i="8"/>
  <c r="AO48" i="8"/>
  <c r="AQ48" i="8" s="1"/>
  <c r="AU48" i="8" s="1"/>
  <c r="CM48" i="8"/>
  <c r="CQ48" i="8" s="1"/>
  <c r="X48" i="8"/>
  <c r="Y48" i="8" s="1"/>
  <c r="Z48" i="8" s="1"/>
  <c r="S48" i="23" s="1"/>
  <c r="BO48" i="8"/>
  <c r="BR48" i="8" s="1"/>
  <c r="H48" i="8"/>
  <c r="K48" i="8" s="1"/>
  <c r="L60" i="8" s="1"/>
  <c r="M60" i="8" s="1"/>
  <c r="N60" i="8" s="1"/>
  <c r="Q60" i="23" s="1"/>
  <c r="AY48" i="8"/>
  <c r="BB48" i="8" s="1"/>
  <c r="AL48" i="4"/>
  <c r="F81" i="9"/>
  <c r="F81" i="4"/>
  <c r="F81" i="8"/>
  <c r="CU5" i="8"/>
  <c r="AI5" i="4"/>
  <c r="AI46" i="4" s="1"/>
  <c r="AI87" i="4" s="1"/>
  <c r="AF97" i="8" l="1"/>
  <c r="AM116" i="23"/>
  <c r="AD97" i="8"/>
  <c r="AE97" i="8"/>
  <c r="CR97" i="8"/>
  <c r="I97" i="4"/>
  <c r="M116" i="9"/>
  <c r="AO116" i="9"/>
  <c r="AA116" i="9"/>
  <c r="AB116" i="9"/>
  <c r="AJ116" i="9"/>
  <c r="AI116" i="9"/>
  <c r="Q97" i="8"/>
  <c r="CF97" i="8"/>
  <c r="CP97" i="8"/>
  <c r="M97" i="23"/>
  <c r="AC97" i="8"/>
  <c r="CG97" i="8"/>
  <c r="I116" i="9"/>
  <c r="L116" i="9"/>
  <c r="AR116" i="9"/>
  <c r="U97" i="8"/>
  <c r="R97" i="8"/>
  <c r="T97" i="8"/>
  <c r="L62" i="8"/>
  <c r="M62" i="8" s="1"/>
  <c r="N62" i="8" s="1"/>
  <c r="Q62" i="23" s="1"/>
  <c r="L63" i="8"/>
  <c r="M63" i="8" s="1"/>
  <c r="N63" i="8" s="1"/>
  <c r="Q63" i="23" s="1"/>
  <c r="L61" i="8"/>
  <c r="M61" i="8" s="1"/>
  <c r="N61" i="8" s="1"/>
  <c r="Q61" i="23" s="1"/>
  <c r="AS102" i="8"/>
  <c r="I108" i="9"/>
  <c r="AG111" i="9"/>
  <c r="BH111" i="8"/>
  <c r="BP111" i="8"/>
  <c r="I108" i="8"/>
  <c r="AT103" i="8"/>
  <c r="AR103" i="8" s="1"/>
  <c r="Q101" i="9"/>
  <c r="AO101" i="9"/>
  <c r="BH103" i="8"/>
  <c r="BH101" i="8"/>
  <c r="AR102" i="8"/>
  <c r="BP102" i="8"/>
  <c r="I101" i="8"/>
  <c r="CN101" i="8"/>
  <c r="BX95" i="8"/>
  <c r="BH96" i="8"/>
  <c r="AF50" i="8"/>
  <c r="AG50" i="8" s="1"/>
  <c r="AH50" i="8" s="1"/>
  <c r="T50" i="23" s="1"/>
  <c r="W50" i="23" s="1"/>
  <c r="AF49" i="8"/>
  <c r="AG49" i="8" s="1"/>
  <c r="AH49" i="8" s="1"/>
  <c r="T49" i="23" s="1"/>
  <c r="W49" i="23" s="1"/>
  <c r="Q48" i="9"/>
  <c r="AO91" i="9"/>
  <c r="CX48" i="8"/>
  <c r="CX81" i="8" s="1"/>
  <c r="CY81" i="8" s="1"/>
  <c r="AN34" i="17" s="1"/>
  <c r="AE48" i="23"/>
  <c r="AV48" i="9"/>
  <c r="AV81" i="9" s="1"/>
  <c r="AW81" i="9" s="1"/>
  <c r="AN42" i="17" s="1"/>
  <c r="AM48" i="23"/>
  <c r="CU48" i="8"/>
  <c r="CU81" i="8" s="1"/>
  <c r="CV81" i="8" s="1"/>
  <c r="AN33" i="17" s="1"/>
  <c r="AD48" i="23"/>
  <c r="BB48" i="9"/>
  <c r="BB81" i="9" s="1"/>
  <c r="BC81" i="9" s="1"/>
  <c r="AN44" i="17" s="1"/>
  <c r="AO48" i="23"/>
  <c r="AI48" i="4"/>
  <c r="AI81" i="4" s="1"/>
  <c r="AJ81" i="4" s="1"/>
  <c r="AN16" i="17" s="1"/>
  <c r="M48" i="23"/>
  <c r="AY48" i="9"/>
  <c r="AY81" i="9" s="1"/>
  <c r="AZ81" i="9" s="1"/>
  <c r="AN43" i="17" s="1"/>
  <c r="AN48" i="23"/>
  <c r="DA48" i="8"/>
  <c r="DA81" i="8" s="1"/>
  <c r="DB81" i="8" s="1"/>
  <c r="AN35" i="17" s="1"/>
  <c r="AF48" i="23"/>
  <c r="AO48" i="4"/>
  <c r="AO81" i="4" s="1"/>
  <c r="AP81" i="4" s="1"/>
  <c r="AN18" i="17" s="1"/>
  <c r="O48" i="23"/>
  <c r="S48" i="4"/>
  <c r="U48" i="8"/>
  <c r="V48" i="8" s="1"/>
  <c r="R48" i="23" s="1"/>
  <c r="K48" i="9"/>
  <c r="Z48" i="4"/>
  <c r="AT48" i="8"/>
  <c r="AV48" i="8"/>
  <c r="AW48" i="8" s="1"/>
  <c r="V48" i="23" s="1"/>
  <c r="AS48" i="8"/>
  <c r="CO48" i="8"/>
  <c r="AH48" i="9"/>
  <c r="AQ48" i="9"/>
  <c r="CN48" i="8"/>
  <c r="CP48" i="8"/>
  <c r="CR48" i="8"/>
  <c r="CS48" i="8" s="1"/>
  <c r="AC48" i="23" s="1"/>
  <c r="AC48" i="8"/>
  <c r="CG48" i="8"/>
  <c r="AD48" i="8"/>
  <c r="CF48" i="8"/>
  <c r="CH48" i="8"/>
  <c r="AF48" i="8"/>
  <c r="AG48" i="8"/>
  <c r="AH48" i="8" s="1"/>
  <c r="T48" i="23" s="1"/>
  <c r="W48" i="23" s="1"/>
  <c r="CA48" i="8"/>
  <c r="CB48" i="8"/>
  <c r="CC48" i="8" s="1"/>
  <c r="AA48" i="23" s="1"/>
  <c r="AA48" i="4"/>
  <c r="AB48" i="4" s="1"/>
  <c r="K48" i="23" s="1"/>
  <c r="T48" i="8"/>
  <c r="R48" i="8"/>
  <c r="S48" i="8"/>
  <c r="AR48" i="8"/>
  <c r="CJ48" i="8"/>
  <c r="CK48" i="8" s="1"/>
  <c r="AB48" i="23" s="1"/>
  <c r="BY48" i="8"/>
  <c r="N48" i="4"/>
  <c r="I48" i="4"/>
  <c r="BZ48" i="8"/>
  <c r="R48" i="9"/>
  <c r="AA48" i="9"/>
  <c r="BX48" i="8"/>
  <c r="AL81" i="4"/>
  <c r="AM81" i="4" s="1"/>
  <c r="AN17" i="17" s="1"/>
  <c r="AG48" i="9"/>
  <c r="AJ68" i="9" s="1"/>
  <c r="AK68" i="9" s="1"/>
  <c r="AL68" i="9" s="1"/>
  <c r="AK68" i="23" s="1"/>
  <c r="T49" i="9" l="1"/>
  <c r="U49" i="9" s="1"/>
  <c r="V49" i="9" s="1"/>
  <c r="AI49" i="23" s="1"/>
  <c r="T63" i="9"/>
  <c r="U63" i="9" s="1"/>
  <c r="V63" i="9" s="1"/>
  <c r="AI63" i="23" s="1"/>
  <c r="T60" i="9"/>
  <c r="U60" i="9" s="1"/>
  <c r="V60" i="9" s="1"/>
  <c r="AI60" i="23" s="1"/>
  <c r="AJ70" i="9"/>
  <c r="AK70" i="9" s="1"/>
  <c r="AL70" i="9" s="1"/>
  <c r="AK70" i="23" s="1"/>
  <c r="CA54" i="8"/>
  <c r="CB54" i="8" s="1"/>
  <c r="CC54" i="8" s="1"/>
  <c r="AA54" i="23" s="1"/>
  <c r="CA55" i="8"/>
  <c r="CB55" i="8" s="1"/>
  <c r="CC55" i="8" s="1"/>
  <c r="AA55" i="23" s="1"/>
  <c r="T50" i="9"/>
  <c r="U50" i="9" s="1"/>
  <c r="V50" i="9" s="1"/>
  <c r="AI50" i="23" s="1"/>
  <c r="T55" i="9"/>
  <c r="U55" i="9" s="1"/>
  <c r="V55" i="9" s="1"/>
  <c r="AI55" i="23" s="1"/>
  <c r="AJ63" i="9"/>
  <c r="AK63" i="9" s="1"/>
  <c r="AL63" i="9" s="1"/>
  <c r="AK63" i="23" s="1"/>
  <c r="T67" i="9"/>
  <c r="U67" i="9" s="1"/>
  <c r="V67" i="9" s="1"/>
  <c r="AI67" i="23" s="1"/>
  <c r="T55" i="8"/>
  <c r="U55" i="8" s="1"/>
  <c r="V55" i="8" s="1"/>
  <c r="R55" i="23" s="1"/>
  <c r="T54" i="8"/>
  <c r="U54" i="8" s="1"/>
  <c r="V54" i="8" s="1"/>
  <c r="R54" i="23" s="1"/>
  <c r="CI61" i="8"/>
  <c r="CJ61" i="8" s="1"/>
  <c r="CK61" i="8" s="1"/>
  <c r="AB61" i="23" s="1"/>
  <c r="CI60" i="8"/>
  <c r="CJ60" i="8" s="1"/>
  <c r="CK60" i="8" s="1"/>
  <c r="AB60" i="23" s="1"/>
  <c r="CI62" i="8"/>
  <c r="CJ62" i="8" s="1"/>
  <c r="CK62" i="8" s="1"/>
  <c r="AB62" i="23" s="1"/>
  <c r="CI63" i="8"/>
  <c r="CJ63" i="8" s="1"/>
  <c r="CK63" i="8" s="1"/>
  <c r="AB63" i="23" s="1"/>
  <c r="T70" i="9"/>
  <c r="U70" i="9" s="1"/>
  <c r="V70" i="9" s="1"/>
  <c r="AI70" i="23" s="1"/>
  <c r="T54" i="9"/>
  <c r="U54" i="9" s="1"/>
  <c r="V54" i="9" s="1"/>
  <c r="AI54" i="23" s="1"/>
  <c r="T68" i="9"/>
  <c r="U68" i="9" s="1"/>
  <c r="V68" i="9" s="1"/>
  <c r="AI68" i="23" s="1"/>
  <c r="AJ61" i="9"/>
  <c r="AK61" i="9" s="1"/>
  <c r="AL61" i="9" s="1"/>
  <c r="AK61" i="23" s="1"/>
  <c r="T72" i="9"/>
  <c r="U72" i="9" s="1"/>
  <c r="V72" i="9" s="1"/>
  <c r="AI72" i="23" s="1"/>
  <c r="CQ60" i="8"/>
  <c r="CR60" i="8" s="1"/>
  <c r="CS60" i="8" s="1"/>
  <c r="AC60" i="23" s="1"/>
  <c r="CQ62" i="8"/>
  <c r="CR62" i="8" s="1"/>
  <c r="CS62" i="8" s="1"/>
  <c r="AC62" i="23" s="1"/>
  <c r="CQ63" i="8"/>
  <c r="CR63" i="8" s="1"/>
  <c r="CS63" i="8" s="1"/>
  <c r="AC63" i="23" s="1"/>
  <c r="CQ61" i="8"/>
  <c r="CR61" i="8" s="1"/>
  <c r="CS61" i="8" s="1"/>
  <c r="AC61" i="23" s="1"/>
  <c r="AU61" i="8"/>
  <c r="AV61" i="8" s="1"/>
  <c r="AW61" i="8" s="1"/>
  <c r="V61" i="23" s="1"/>
  <c r="AU60" i="8"/>
  <c r="AV60" i="8" s="1"/>
  <c r="AW60" i="8" s="1"/>
  <c r="V60" i="23" s="1"/>
  <c r="AU63" i="8"/>
  <c r="AV63" i="8" s="1"/>
  <c r="AW63" i="8" s="1"/>
  <c r="V63" i="23" s="1"/>
  <c r="AU62" i="8"/>
  <c r="AV62" i="8" s="1"/>
  <c r="AW62" i="8" s="1"/>
  <c r="V62" i="23" s="1"/>
  <c r="T69" i="9"/>
  <c r="U69" i="9" s="1"/>
  <c r="V69" i="9" s="1"/>
  <c r="AI69" i="23" s="1"/>
  <c r="T62" i="9"/>
  <c r="U62" i="9" s="1"/>
  <c r="V62" i="9" s="1"/>
  <c r="AI62" i="23" s="1"/>
  <c r="T61" i="9"/>
  <c r="U61" i="9" s="1"/>
  <c r="V61" i="9" s="1"/>
  <c r="AI61" i="23" s="1"/>
  <c r="I48" i="9"/>
  <c r="L49" i="9" s="1"/>
  <c r="M49" i="9" s="1"/>
  <c r="N49" i="9" s="1"/>
  <c r="AH49" i="23" s="1"/>
  <c r="Y48" i="9"/>
  <c r="AB50" i="9" s="1"/>
  <c r="AC50" i="9" s="1"/>
  <c r="AD50" i="9" s="1"/>
  <c r="AJ50" i="23" s="1"/>
  <c r="AO48" i="9"/>
  <c r="AR49" i="9" s="1"/>
  <c r="AS49" i="9" s="1"/>
  <c r="AT49" i="9" s="1"/>
  <c r="AL49" i="23" s="1"/>
  <c r="AR50" i="9"/>
  <c r="AS50" i="9" s="1"/>
  <c r="AT50" i="9" s="1"/>
  <c r="AL50" i="23" s="1"/>
  <c r="Z81" i="9"/>
  <c r="R81" i="9"/>
  <c r="AH81" i="9"/>
  <c r="AP81" i="9"/>
  <c r="Q81" i="9"/>
  <c r="AG81" i="9"/>
  <c r="T48" i="9"/>
  <c r="AJ48" i="9"/>
  <c r="AM6" i="5"/>
  <c r="AK6" i="5"/>
  <c r="B35" i="15"/>
  <c r="B36" i="15"/>
  <c r="B34" i="15"/>
  <c r="B38" i="8"/>
  <c r="B37" i="8"/>
  <c r="B36" i="8"/>
  <c r="B119" i="4"/>
  <c r="B120" i="4"/>
  <c r="B118" i="4"/>
  <c r="B79" i="1"/>
  <c r="B78" i="23" s="1"/>
  <c r="B80" i="1"/>
  <c r="B79" i="23" s="1"/>
  <c r="B78" i="1"/>
  <c r="B77" i="23" s="1"/>
  <c r="L50" i="9" l="1"/>
  <c r="M50" i="9" s="1"/>
  <c r="N50" i="9" s="1"/>
  <c r="AH50" i="23" s="1"/>
  <c r="AB61" i="9"/>
  <c r="AC61" i="9" s="1"/>
  <c r="AD61" i="9" s="1"/>
  <c r="AJ61" i="23" s="1"/>
  <c r="AR61" i="9"/>
  <c r="AS61" i="9" s="1"/>
  <c r="AT61" i="9" s="1"/>
  <c r="AL61" i="23" s="1"/>
  <c r="AO81" i="9"/>
  <c r="AR55" i="9"/>
  <c r="AS55" i="9" s="1"/>
  <c r="AT55" i="9" s="1"/>
  <c r="AL55" i="23" s="1"/>
  <c r="L48" i="9"/>
  <c r="AR63" i="9"/>
  <c r="AS63" i="9" s="1"/>
  <c r="AT63" i="9" s="1"/>
  <c r="AL63" i="23" s="1"/>
  <c r="AR68" i="9"/>
  <c r="AS68" i="9" s="1"/>
  <c r="AT68" i="9" s="1"/>
  <c r="AL68" i="23" s="1"/>
  <c r="AB54" i="9"/>
  <c r="AC54" i="9" s="1"/>
  <c r="AD54" i="9" s="1"/>
  <c r="AJ54" i="23" s="1"/>
  <c r="AB55" i="9"/>
  <c r="AC55" i="9" s="1"/>
  <c r="AD55" i="9" s="1"/>
  <c r="AJ55" i="23" s="1"/>
  <c r="AR62" i="9"/>
  <c r="AS62" i="9" s="1"/>
  <c r="AT62" i="9" s="1"/>
  <c r="AL62" i="23" s="1"/>
  <c r="AR54" i="9"/>
  <c r="AS54" i="9" s="1"/>
  <c r="AT54" i="9" s="1"/>
  <c r="AL54" i="23" s="1"/>
  <c r="AR67" i="9"/>
  <c r="AS67" i="9" s="1"/>
  <c r="AT67" i="9" s="1"/>
  <c r="AL67" i="23" s="1"/>
  <c r="AB62" i="9"/>
  <c r="AC62" i="9" s="1"/>
  <c r="AD62" i="9" s="1"/>
  <c r="AJ62" i="23" s="1"/>
  <c r="AB60" i="9"/>
  <c r="AC60" i="9" s="1"/>
  <c r="AD60" i="9" s="1"/>
  <c r="AJ60" i="23" s="1"/>
  <c r="AR60" i="9"/>
  <c r="AS60" i="9" s="1"/>
  <c r="AT60" i="9" s="1"/>
  <c r="AL60" i="23" s="1"/>
  <c r="AR70" i="9"/>
  <c r="AS70" i="9" s="1"/>
  <c r="AT70" i="9" s="1"/>
  <c r="AL70" i="23" s="1"/>
  <c r="AB67" i="9"/>
  <c r="AC67" i="9" s="1"/>
  <c r="AD67" i="9" s="1"/>
  <c r="AJ67" i="23" s="1"/>
  <c r="AB63" i="9"/>
  <c r="AC63" i="9" s="1"/>
  <c r="AD63" i="9" s="1"/>
  <c r="AJ63" i="23" s="1"/>
  <c r="I81" i="9"/>
  <c r="L67" i="9"/>
  <c r="M67" i="9" s="1"/>
  <c r="N67" i="9" s="1"/>
  <c r="AH67" i="23" s="1"/>
  <c r="L70" i="9"/>
  <c r="M70" i="9" s="1"/>
  <c r="N70" i="9" s="1"/>
  <c r="AH70" i="23" s="1"/>
  <c r="L54" i="9"/>
  <c r="M54" i="9" s="1"/>
  <c r="N54" i="9" s="1"/>
  <c r="AH54" i="23" s="1"/>
  <c r="L68" i="9"/>
  <c r="M68" i="9" s="1"/>
  <c r="N68" i="9" s="1"/>
  <c r="AH68" i="23" s="1"/>
  <c r="L69" i="9"/>
  <c r="M69" i="9" s="1"/>
  <c r="N69" i="9" s="1"/>
  <c r="AH69" i="23" s="1"/>
  <c r="L72" i="9"/>
  <c r="M72" i="9" s="1"/>
  <c r="N72" i="9" s="1"/>
  <c r="AH72" i="23" s="1"/>
  <c r="L61" i="9"/>
  <c r="M61" i="9" s="1"/>
  <c r="N61" i="9" s="1"/>
  <c r="AH61" i="23" s="1"/>
  <c r="L55" i="9"/>
  <c r="M55" i="9" s="1"/>
  <c r="N55" i="9" s="1"/>
  <c r="AH55" i="23" s="1"/>
  <c r="L60" i="9"/>
  <c r="M60" i="9" s="1"/>
  <c r="N60" i="9" s="1"/>
  <c r="AH60" i="23" s="1"/>
  <c r="L62" i="9"/>
  <c r="M62" i="9" s="1"/>
  <c r="N62" i="9" s="1"/>
  <c r="AH62" i="23" s="1"/>
  <c r="L63" i="9"/>
  <c r="M63" i="9" s="1"/>
  <c r="N63" i="9" s="1"/>
  <c r="AH63" i="23" s="1"/>
  <c r="Y81" i="9"/>
  <c r="AB48" i="9"/>
  <c r="AB49" i="9"/>
  <c r="AC49" i="9" s="1"/>
  <c r="AD49" i="9" s="1"/>
  <c r="AJ49" i="23" s="1"/>
  <c r="AR48" i="9"/>
  <c r="B77" i="8"/>
  <c r="B77" i="9"/>
  <c r="B79" i="9"/>
  <c r="B79" i="8"/>
  <c r="B78" i="9"/>
  <c r="B78" i="8"/>
  <c r="G44" i="5"/>
  <c r="G43" i="5"/>
  <c r="G42" i="5"/>
  <c r="G35" i="5"/>
  <c r="G34" i="5"/>
  <c r="G33" i="5"/>
  <c r="C33" i="5"/>
  <c r="G18" i="5"/>
  <c r="G17" i="5"/>
  <c r="G16" i="5"/>
  <c r="C16" i="5"/>
  <c r="P47" i="1"/>
  <c r="Q47" i="1"/>
  <c r="O48" i="1"/>
  <c r="O47" i="1"/>
  <c r="O46" i="1"/>
  <c r="P8" i="1"/>
  <c r="P48" i="1" s="1"/>
  <c r="AD48" i="1"/>
  <c r="AD46" i="1"/>
  <c r="AD47" i="1"/>
  <c r="AE47" i="1"/>
  <c r="AF47" i="1"/>
  <c r="AE8" i="1"/>
  <c r="AF8" i="1" s="1"/>
  <c r="AL47" i="1"/>
  <c r="AM47" i="1"/>
  <c r="AN47" i="1"/>
  <c r="R46" i="1"/>
  <c r="S46" i="1"/>
  <c r="T46" i="1"/>
  <c r="U46" i="1"/>
  <c r="V46" i="1"/>
  <c r="X46" i="1"/>
  <c r="Y46" i="1"/>
  <c r="Z46" i="1"/>
  <c r="AA46" i="1"/>
  <c r="AB46" i="1"/>
  <c r="AC46" i="1"/>
  <c r="AG46" i="1"/>
  <c r="AH46" i="1"/>
  <c r="AI46" i="1"/>
  <c r="AJ46" i="1"/>
  <c r="AK46" i="1"/>
  <c r="R47" i="1"/>
  <c r="S47" i="1"/>
  <c r="T47" i="1"/>
  <c r="U47" i="1"/>
  <c r="V47" i="1"/>
  <c r="X47" i="1"/>
  <c r="Y47" i="1"/>
  <c r="Z47" i="1"/>
  <c r="AA47" i="1"/>
  <c r="AB47" i="1"/>
  <c r="AC47" i="1"/>
  <c r="AG47" i="1"/>
  <c r="AH47" i="1"/>
  <c r="AI47" i="1"/>
  <c r="AJ47" i="1"/>
  <c r="AK47" i="1"/>
  <c r="N47" i="1"/>
  <c r="N46" i="1"/>
  <c r="L47" i="1"/>
  <c r="L46" i="1"/>
  <c r="J46" i="1"/>
  <c r="K46" i="1"/>
  <c r="J47" i="1"/>
  <c r="K47" i="1"/>
  <c r="I47" i="1"/>
  <c r="I46" i="1"/>
  <c r="C50" i="1"/>
  <c r="C49" i="23" s="1"/>
  <c r="C55" i="1"/>
  <c r="C54" i="23" s="1"/>
  <c r="C56" i="1"/>
  <c r="C55" i="23" s="1"/>
  <c r="C57" i="1"/>
  <c r="D64" i="1"/>
  <c r="D63" i="23" s="1"/>
  <c r="D63" i="1"/>
  <c r="D62" i="23" s="1"/>
  <c r="D62" i="1"/>
  <c r="D61" i="23" s="1"/>
  <c r="D61" i="1"/>
  <c r="D60" i="23" s="1"/>
  <c r="C63" i="1"/>
  <c r="C62" i="23" s="1"/>
  <c r="C61" i="1"/>
  <c r="C60" i="23" s="1"/>
  <c r="B69" i="1"/>
  <c r="B61" i="1"/>
  <c r="B60" i="23" s="1"/>
  <c r="B55" i="1"/>
  <c r="B50" i="1"/>
  <c r="B49" i="23" s="1"/>
  <c r="B49" i="1"/>
  <c r="B48" i="23" s="1"/>
  <c r="B48" i="1"/>
  <c r="B47" i="23" s="1"/>
  <c r="E48" i="1"/>
  <c r="E47" i="23" s="1"/>
  <c r="F48" i="1"/>
  <c r="E47" i="1"/>
  <c r="E46" i="1"/>
  <c r="E45" i="1"/>
  <c r="CU46" i="8" l="1"/>
  <c r="D62" i="9"/>
  <c r="D62" i="8"/>
  <c r="C67" i="9"/>
  <c r="C67" i="8"/>
  <c r="C62" i="9"/>
  <c r="C62" i="8"/>
  <c r="D63" i="9"/>
  <c r="D63" i="8"/>
  <c r="C49" i="9"/>
  <c r="C49" i="8"/>
  <c r="B47" i="9"/>
  <c r="B47" i="8"/>
  <c r="B60" i="9"/>
  <c r="B60" i="8"/>
  <c r="D60" i="9"/>
  <c r="D60" i="8"/>
  <c r="Q8" i="1"/>
  <c r="Q48" i="1" s="1"/>
  <c r="B48" i="9"/>
  <c r="B48" i="8"/>
  <c r="B66" i="9"/>
  <c r="B66" i="8"/>
  <c r="D61" i="9"/>
  <c r="D61" i="8"/>
  <c r="C55" i="8"/>
  <c r="C55" i="9"/>
  <c r="AE48" i="1"/>
  <c r="B49" i="9"/>
  <c r="B49" i="8"/>
  <c r="C60" i="8"/>
  <c r="C60" i="9"/>
  <c r="C54" i="9"/>
  <c r="C54" i="8"/>
  <c r="C34" i="5"/>
  <c r="C34" i="18"/>
  <c r="CX87" i="8"/>
  <c r="C34" i="17"/>
  <c r="CX5" i="8"/>
  <c r="C17" i="18"/>
  <c r="C17" i="17"/>
  <c r="E47" i="8"/>
  <c r="E47" i="9"/>
  <c r="AE46" i="1"/>
  <c r="CX46" i="8" s="1"/>
  <c r="C17" i="5"/>
  <c r="AL5" i="4"/>
  <c r="AL46" i="4" s="1"/>
  <c r="AL87" i="4" s="1"/>
  <c r="AF48" i="1"/>
  <c r="AL8" i="1"/>
  <c r="AM8" i="1" s="1"/>
  <c r="AM48" i="1" s="1"/>
  <c r="P46" i="1"/>
  <c r="AL48" i="1" l="1"/>
  <c r="AN8" i="1"/>
  <c r="AN48" i="1" s="1"/>
  <c r="AO5" i="4"/>
  <c r="AO46" i="4" s="1"/>
  <c r="AO87" i="4" s="1"/>
  <c r="C18" i="18"/>
  <c r="C18" i="17"/>
  <c r="C35" i="18"/>
  <c r="C35" i="17"/>
  <c r="DA87" i="8"/>
  <c r="DA5" i="8"/>
  <c r="C18" i="5"/>
  <c r="Q46" i="1"/>
  <c r="C35" i="5"/>
  <c r="AF46" i="1"/>
  <c r="DA46" i="8" s="1"/>
  <c r="F49" i="1"/>
  <c r="E49" i="1"/>
  <c r="AV87" i="9" l="1"/>
  <c r="C42" i="18"/>
  <c r="C42" i="17"/>
  <c r="AV5" i="9"/>
  <c r="C42" i="5"/>
  <c r="AL46" i="1"/>
  <c r="AV46" i="9" s="1"/>
  <c r="C43" i="18" l="1"/>
  <c r="AY87" i="9"/>
  <c r="C43" i="17"/>
  <c r="AY5" i="9"/>
  <c r="C43" i="5"/>
  <c r="AM46" i="1"/>
  <c r="AY46" i="9" s="1"/>
  <c r="F5" i="15"/>
  <c r="F4" i="15"/>
  <c r="G4" i="15"/>
  <c r="D38" i="15"/>
  <c r="B24" i="15"/>
  <c r="B23" i="15"/>
  <c r="D20" i="15"/>
  <c r="D19" i="15"/>
  <c r="C19" i="15"/>
  <c r="D18" i="15"/>
  <c r="D17" i="15"/>
  <c r="C17" i="15"/>
  <c r="B17" i="15"/>
  <c r="C12" i="15"/>
  <c r="C11" i="15"/>
  <c r="C6" i="15"/>
  <c r="B6" i="15"/>
  <c r="E5" i="15"/>
  <c r="G5" i="15" s="1"/>
  <c r="B5" i="15"/>
  <c r="E4" i="15"/>
  <c r="B4" i="15"/>
  <c r="F42" i="1"/>
  <c r="F38" i="15" s="1"/>
  <c r="G42" i="1"/>
  <c r="C41" i="3"/>
  <c r="N54" i="4" l="1"/>
  <c r="O54" i="4" s="1"/>
  <c r="P54" i="4" s="1"/>
  <c r="I54" i="23" s="1"/>
  <c r="N13" i="4"/>
  <c r="O13" i="4" s="1"/>
  <c r="P13" i="4" s="1"/>
  <c r="I13" i="23" s="1"/>
  <c r="N55" i="4"/>
  <c r="O55" i="4" s="1"/>
  <c r="P55" i="4" s="1"/>
  <c r="I55" i="23" s="1"/>
  <c r="N14" i="4"/>
  <c r="O14" i="4" s="1"/>
  <c r="P14" i="4" s="1"/>
  <c r="I14" i="23" s="1"/>
  <c r="N95" i="4"/>
  <c r="O95" i="4" s="1"/>
  <c r="P95" i="4" s="1"/>
  <c r="I95" i="23" s="1"/>
  <c r="N96" i="4"/>
  <c r="O96" i="4" s="1"/>
  <c r="P96" i="4" s="1"/>
  <c r="I96" i="23" s="1"/>
  <c r="BB87" i="9"/>
  <c r="C44" i="18"/>
  <c r="C44" i="17"/>
  <c r="BB5" i="9"/>
  <c r="I5" i="15"/>
  <c r="G38" i="15"/>
  <c r="AN46" i="1"/>
  <c r="BB46" i="9" s="1"/>
  <c r="C44" i="5"/>
  <c r="M6" i="4"/>
  <c r="M47" i="4" s="1"/>
  <c r="M88" i="4" s="1"/>
  <c r="P6" i="8"/>
  <c r="P88" i="8" s="1"/>
  <c r="J26" i="15" l="1"/>
  <c r="K26" i="15" s="1"/>
  <c r="L26" i="15" s="1"/>
  <c r="H30" i="1" s="1"/>
  <c r="F120" i="23"/>
  <c r="I38" i="15"/>
  <c r="F110" i="8" l="1"/>
  <c r="F110" i="4"/>
  <c r="F110" i="9"/>
  <c r="F110" i="23"/>
  <c r="F120" i="9"/>
  <c r="F120" i="4"/>
  <c r="F120" i="8"/>
  <c r="J5" i="15"/>
  <c r="AP110" i="8" l="1"/>
  <c r="DB110" i="8"/>
  <c r="AY110" i="8"/>
  <c r="X110" i="8"/>
  <c r="Y110" i="8" s="1"/>
  <c r="Z110" i="8" s="1"/>
  <c r="S110" i="23" s="1"/>
  <c r="CV110" i="8"/>
  <c r="P110" i="8"/>
  <c r="AO110" i="8"/>
  <c r="AQ110" i="8" s="1"/>
  <c r="BO110" i="8"/>
  <c r="BW110" i="8"/>
  <c r="BG110" i="8"/>
  <c r="BJ110" i="8" s="1"/>
  <c r="CM110" i="8"/>
  <c r="AB110" i="8"/>
  <c r="CY110" i="8"/>
  <c r="H110" i="8"/>
  <c r="CE110" i="8"/>
  <c r="AJ110" i="8"/>
  <c r="X110" i="9"/>
  <c r="AN110" i="9"/>
  <c r="AF110" i="9"/>
  <c r="H110" i="9"/>
  <c r="K110" i="9" s="1"/>
  <c r="BC110" i="9"/>
  <c r="AZ110" i="9"/>
  <c r="P110" i="9"/>
  <c r="AW110" i="9"/>
  <c r="W110" i="4"/>
  <c r="M110" i="4"/>
  <c r="X110" i="4"/>
  <c r="H110" i="4"/>
  <c r="AP110" i="4"/>
  <c r="AD110" i="4"/>
  <c r="AE110" i="4" s="1"/>
  <c r="AF110" i="4" s="1"/>
  <c r="AG110" i="4" s="1"/>
  <c r="L110" i="23" s="1"/>
  <c r="AJ110" i="4"/>
  <c r="R110" i="4"/>
  <c r="AM110" i="4"/>
  <c r="AW120" i="9"/>
  <c r="X120" i="9"/>
  <c r="P120" i="9"/>
  <c r="V120" i="9"/>
  <c r="AI120" i="23" s="1"/>
  <c r="AZ120" i="9"/>
  <c r="AL120" i="9"/>
  <c r="AK120" i="23" s="1"/>
  <c r="AN120" i="9"/>
  <c r="N120" i="9"/>
  <c r="AH120" i="23" s="1"/>
  <c r="AD120" i="9"/>
  <c r="AJ120" i="23" s="1"/>
  <c r="H120" i="9"/>
  <c r="K120" i="9" s="1"/>
  <c r="AF120" i="9"/>
  <c r="BC120" i="9"/>
  <c r="AT120" i="9"/>
  <c r="AL120" i="23" s="1"/>
  <c r="CK120" i="8"/>
  <c r="AB120" i="23" s="1"/>
  <c r="BW120" i="8"/>
  <c r="CC120" i="8"/>
  <c r="AA120" i="23" s="1"/>
  <c r="BG120" i="8"/>
  <c r="BM120" i="8"/>
  <c r="Y120" i="23" s="1"/>
  <c r="AY120" i="8"/>
  <c r="AO120" i="8"/>
  <c r="AQ120" i="8" s="1"/>
  <c r="AJ120" i="8"/>
  <c r="AB120" i="8"/>
  <c r="AH120" i="8"/>
  <c r="T120" i="23" s="1"/>
  <c r="W120" i="23" s="1"/>
  <c r="H120" i="8"/>
  <c r="CV120" i="8"/>
  <c r="BE120" i="8"/>
  <c r="X120" i="23" s="1"/>
  <c r="BO120" i="8"/>
  <c r="AM120" i="8"/>
  <c r="U120" i="23" s="1"/>
  <c r="N120" i="8"/>
  <c r="Q120" i="23" s="1"/>
  <c r="BU120" i="8"/>
  <c r="Z120" i="23" s="1"/>
  <c r="Z120" i="8"/>
  <c r="S120" i="23" s="1"/>
  <c r="DB120" i="8"/>
  <c r="CY120" i="8"/>
  <c r="CS120" i="8"/>
  <c r="AC120" i="23" s="1"/>
  <c r="AW120" i="8"/>
  <c r="V120" i="23" s="1"/>
  <c r="X120" i="8"/>
  <c r="Y120" i="8" s="1"/>
  <c r="AP120" i="8"/>
  <c r="V120" i="8"/>
  <c r="R120" i="23" s="1"/>
  <c r="CM120" i="8"/>
  <c r="CE120" i="8"/>
  <c r="P120" i="8"/>
  <c r="AP120" i="4"/>
  <c r="P120" i="4"/>
  <c r="I120" i="23" s="1"/>
  <c r="AG120" i="4"/>
  <c r="L120" i="23" s="1"/>
  <c r="AJ120" i="4"/>
  <c r="AD120" i="4"/>
  <c r="AE120" i="4" s="1"/>
  <c r="AF120" i="4" s="1"/>
  <c r="M120" i="4"/>
  <c r="H120" i="4"/>
  <c r="K120" i="4" s="1"/>
  <c r="H120" i="23" s="1"/>
  <c r="AM120" i="4"/>
  <c r="W120" i="4"/>
  <c r="R120" i="4"/>
  <c r="U120" i="4" s="1"/>
  <c r="J120" i="23" s="1"/>
  <c r="AB120" i="4"/>
  <c r="K120" i="23" s="1"/>
  <c r="X120" i="4"/>
  <c r="AN6" i="9"/>
  <c r="AN88" i="9" s="1"/>
  <c r="AF6" i="9"/>
  <c r="AF88" i="9" s="1"/>
  <c r="X6" i="9"/>
  <c r="X88" i="9" s="1"/>
  <c r="P6" i="9"/>
  <c r="P88" i="9" s="1"/>
  <c r="H6" i="9"/>
  <c r="H88" i="9" s="1"/>
  <c r="K110" i="4" l="1"/>
  <c r="H110" i="23" s="1"/>
  <c r="J110" i="4"/>
  <c r="I110" i="4"/>
  <c r="I110" i="9"/>
  <c r="J110" i="9"/>
  <c r="AK110" i="8"/>
  <c r="AL110" i="8"/>
  <c r="AM110" i="8" s="1"/>
  <c r="U110" i="23" s="1"/>
  <c r="AF110" i="8"/>
  <c r="AC110" i="8"/>
  <c r="AD110" i="8"/>
  <c r="AG110" i="8"/>
  <c r="AH110" i="8" s="1"/>
  <c r="T110" i="23" s="1"/>
  <c r="W110" i="23" s="1"/>
  <c r="AE110" i="8"/>
  <c r="BP110" i="8"/>
  <c r="BR110" i="8"/>
  <c r="BT110" i="8"/>
  <c r="BU110" i="8" s="1"/>
  <c r="Z110" i="23" s="1"/>
  <c r="BQ110" i="8"/>
  <c r="BS110" i="8"/>
  <c r="R110" i="9"/>
  <c r="S110" i="9"/>
  <c r="Q110" i="9" s="1"/>
  <c r="AI110" i="9"/>
  <c r="AH110" i="9"/>
  <c r="AJ110" i="9"/>
  <c r="AG110" i="9"/>
  <c r="AK110" i="9"/>
  <c r="AL110" i="9" s="1"/>
  <c r="AK110" i="23" s="1"/>
  <c r="CH110" i="8"/>
  <c r="CJ110" i="8"/>
  <c r="CK110" i="8" s="1"/>
  <c r="AB110" i="23" s="1"/>
  <c r="CG110" i="8"/>
  <c r="CF110" i="8"/>
  <c r="CI110" i="8"/>
  <c r="CQ110" i="8"/>
  <c r="CP110" i="8"/>
  <c r="CO110" i="8"/>
  <c r="CN110" i="8"/>
  <c r="CR110" i="8"/>
  <c r="CS110" i="8" s="1"/>
  <c r="AC110" i="23" s="1"/>
  <c r="AV110" i="8"/>
  <c r="AW110" i="8" s="1"/>
  <c r="V110" i="23" s="1"/>
  <c r="AS110" i="8"/>
  <c r="AT110" i="8"/>
  <c r="AU110" i="8"/>
  <c r="AR110" i="8"/>
  <c r="BA110" i="8"/>
  <c r="BD110" i="8"/>
  <c r="BE110" i="8" s="1"/>
  <c r="X110" i="23" s="1"/>
  <c r="AZ110" i="8"/>
  <c r="BB110" i="8"/>
  <c r="BC110" i="8"/>
  <c r="N110" i="23"/>
  <c r="AL110" i="4"/>
  <c r="N110" i="4"/>
  <c r="O110" i="4"/>
  <c r="P110" i="4" s="1"/>
  <c r="I110" i="23" s="1"/>
  <c r="AN110" i="23"/>
  <c r="AY110" i="9"/>
  <c r="AP110" i="9"/>
  <c r="AQ110" i="9"/>
  <c r="AO110" i="9"/>
  <c r="AR110" i="9"/>
  <c r="AS110" i="9"/>
  <c r="AT110" i="9" s="1"/>
  <c r="AL110" i="23" s="1"/>
  <c r="M110" i="8"/>
  <c r="N110" i="8" s="1"/>
  <c r="Q110" i="23" s="1"/>
  <c r="K110" i="8"/>
  <c r="J110" i="8"/>
  <c r="I110" i="8"/>
  <c r="L110" i="8"/>
  <c r="BH110" i="8"/>
  <c r="BI110" i="8"/>
  <c r="T110" i="8"/>
  <c r="S110" i="8"/>
  <c r="U110" i="8"/>
  <c r="V110" i="8" s="1"/>
  <c r="R110" i="23" s="1"/>
  <c r="R110" i="8"/>
  <c r="Q110" i="8"/>
  <c r="AF110" i="23"/>
  <c r="DA110" i="8"/>
  <c r="AI110" i="4"/>
  <c r="M110" i="23"/>
  <c r="AM110" i="23"/>
  <c r="AV110" i="9"/>
  <c r="S110" i="4"/>
  <c r="T110" i="4"/>
  <c r="U110" i="4"/>
  <c r="J110" i="23" s="1"/>
  <c r="O110" i="23"/>
  <c r="AO110" i="4"/>
  <c r="AA110" i="4"/>
  <c r="AB110" i="4" s="1"/>
  <c r="K110" i="23" s="1"/>
  <c r="Y110" i="4"/>
  <c r="Z110" i="4"/>
  <c r="BB110" i="9"/>
  <c r="AO110" i="23"/>
  <c r="AA110" i="9"/>
  <c r="AC110" i="9"/>
  <c r="AD110" i="9" s="1"/>
  <c r="AJ110" i="23" s="1"/>
  <c r="Y110" i="9"/>
  <c r="Z110" i="9"/>
  <c r="AB110" i="9"/>
  <c r="AE110" i="23"/>
  <c r="CX110" i="8"/>
  <c r="CB110" i="8"/>
  <c r="CC110" i="8" s="1"/>
  <c r="AA110" i="23" s="1"/>
  <c r="CA110" i="8"/>
  <c r="BY110" i="8"/>
  <c r="BZ110" i="8"/>
  <c r="BX110" i="8"/>
  <c r="CU110" i="8"/>
  <c r="AD110" i="23"/>
  <c r="DA120" i="8"/>
  <c r="AF120" i="23"/>
  <c r="BB120" i="9"/>
  <c r="AO120" i="23"/>
  <c r="AO120" i="4"/>
  <c r="O120" i="23"/>
  <c r="AL120" i="4"/>
  <c r="N120" i="23"/>
  <c r="AI120" i="4"/>
  <c r="M120" i="23"/>
  <c r="CX120" i="8"/>
  <c r="AE120" i="23"/>
  <c r="CU120" i="8"/>
  <c r="AD120" i="23"/>
  <c r="AY120" i="9"/>
  <c r="AN120" i="23"/>
  <c r="AV120" i="9"/>
  <c r="AM120" i="23"/>
  <c r="AL120" i="8"/>
  <c r="AK120" i="8"/>
  <c r="BI120" i="8"/>
  <c r="BH120" i="8"/>
  <c r="BK120" i="8"/>
  <c r="BL120" i="8"/>
  <c r="BJ120" i="8"/>
  <c r="I120" i="4"/>
  <c r="J120" i="4"/>
  <c r="CG120" i="8"/>
  <c r="CH120" i="8"/>
  <c r="CF120" i="8"/>
  <c r="CI120" i="8"/>
  <c r="CJ120" i="8"/>
  <c r="J120" i="8"/>
  <c r="I120" i="8"/>
  <c r="M120" i="8"/>
  <c r="L120" i="8"/>
  <c r="K120" i="8"/>
  <c r="AS120" i="8"/>
  <c r="AV120" i="8"/>
  <c r="AR120" i="8"/>
  <c r="AU120" i="8"/>
  <c r="AT120" i="8"/>
  <c r="S120" i="4"/>
  <c r="T120" i="4"/>
  <c r="N120" i="4"/>
  <c r="O120" i="4"/>
  <c r="CO120" i="8"/>
  <c r="CN120" i="8"/>
  <c r="CQ120" i="8"/>
  <c r="CR120" i="8"/>
  <c r="CP120" i="8"/>
  <c r="BQ120" i="8"/>
  <c r="BS120" i="8"/>
  <c r="BT120" i="8"/>
  <c r="BP120" i="8"/>
  <c r="BR120" i="8"/>
  <c r="BB120" i="8"/>
  <c r="BD120" i="8"/>
  <c r="AZ120" i="8"/>
  <c r="BC120" i="8"/>
  <c r="BA120" i="8"/>
  <c r="BY120" i="8"/>
  <c r="BX120" i="8"/>
  <c r="CA120" i="8"/>
  <c r="CB120" i="8"/>
  <c r="BZ120" i="8"/>
  <c r="AG120" i="9"/>
  <c r="AJ120" i="9"/>
  <c r="AI120" i="9"/>
  <c r="AH120" i="9"/>
  <c r="AK120" i="9"/>
  <c r="AP120" i="9"/>
  <c r="AR120" i="9"/>
  <c r="AS120" i="9"/>
  <c r="AO120" i="9"/>
  <c r="AQ120" i="9"/>
  <c r="R120" i="9"/>
  <c r="Q120" i="9"/>
  <c r="T120" i="9"/>
  <c r="U120" i="9"/>
  <c r="S120" i="9"/>
  <c r="Z120" i="4"/>
  <c r="Y120" i="4"/>
  <c r="AA120" i="4"/>
  <c r="AD120" i="8"/>
  <c r="AF120" i="8"/>
  <c r="AG120" i="8"/>
  <c r="AC120" i="8"/>
  <c r="AE120" i="8"/>
  <c r="J120" i="9"/>
  <c r="L120" i="9"/>
  <c r="M120" i="9"/>
  <c r="I120" i="9"/>
  <c r="Z120" i="9"/>
  <c r="AB120" i="9"/>
  <c r="AA120" i="9"/>
  <c r="Y120" i="9"/>
  <c r="AC120" i="9"/>
  <c r="R120" i="8"/>
  <c r="Q120" i="8"/>
  <c r="T120" i="8"/>
  <c r="U120" i="8"/>
  <c r="S120" i="8"/>
  <c r="D40" i="9"/>
  <c r="D81" i="9" s="1"/>
  <c r="D122" i="9" s="1"/>
  <c r="E7" i="9"/>
  <c r="F47" i="9"/>
  <c r="E6" i="9"/>
  <c r="CM6" i="8"/>
  <c r="CM88" i="8" s="1"/>
  <c r="CE6" i="8"/>
  <c r="CE88" i="8" s="1"/>
  <c r="BW6" i="8"/>
  <c r="BW88" i="8" s="1"/>
  <c r="BO6" i="8"/>
  <c r="BO88" i="8" s="1"/>
  <c r="BG6" i="8"/>
  <c r="BG88" i="8" s="1"/>
  <c r="AY6" i="8"/>
  <c r="AY88" i="8" s="1"/>
  <c r="AP6" i="8"/>
  <c r="AP88" i="8" s="1"/>
  <c r="AO6" i="8"/>
  <c r="AO88" i="8" s="1"/>
  <c r="AJ6" i="8"/>
  <c r="AJ88" i="8" s="1"/>
  <c r="AF7" i="9" l="1"/>
  <c r="AI7" i="9" s="1"/>
  <c r="X7" i="9"/>
  <c r="AA7" i="9" s="1"/>
  <c r="BC7" i="9"/>
  <c r="AO7" i="23" s="1"/>
  <c r="AZ7" i="9"/>
  <c r="AN7" i="23" s="1"/>
  <c r="P7" i="9"/>
  <c r="S7" i="9" s="1"/>
  <c r="H7" i="9"/>
  <c r="K7" i="9" s="1"/>
  <c r="AW7" i="9"/>
  <c r="AM7" i="23" s="1"/>
  <c r="AN7" i="9"/>
  <c r="AQ7" i="9" s="1"/>
  <c r="AY7" i="9" l="1"/>
  <c r="AY40" i="9" s="1"/>
  <c r="AV7" i="9"/>
  <c r="AV40" i="9" s="1"/>
  <c r="BB7" i="9"/>
  <c r="BB40" i="9" s="1"/>
  <c r="X6" i="8"/>
  <c r="X88" i="8" s="1"/>
  <c r="H6" i="8"/>
  <c r="H88" i="8" s="1"/>
  <c r="D40" i="8"/>
  <c r="D81" i="8" s="1"/>
  <c r="D122" i="8" s="1"/>
  <c r="B25" i="8"/>
  <c r="D22" i="8"/>
  <c r="D21" i="8"/>
  <c r="C21" i="8"/>
  <c r="D20" i="8"/>
  <c r="D19" i="8"/>
  <c r="C19" i="8"/>
  <c r="B19" i="8"/>
  <c r="C14" i="8"/>
  <c r="C13" i="8"/>
  <c r="C8" i="8"/>
  <c r="B8" i="8"/>
  <c r="E7" i="8"/>
  <c r="B7" i="8"/>
  <c r="E6" i="8"/>
  <c r="E88" i="8" s="1"/>
  <c r="B6" i="8"/>
  <c r="B88" i="8" s="1"/>
  <c r="CE7" i="8" l="1"/>
  <c r="AB7" i="8"/>
  <c r="BW7" i="8"/>
  <c r="H7" i="8"/>
  <c r="K7" i="8" s="1"/>
  <c r="DB7" i="8"/>
  <c r="AF7" i="23" s="1"/>
  <c r="AY7" i="8"/>
  <c r="BB7" i="8" s="1"/>
  <c r="CY7" i="8"/>
  <c r="AE7" i="23" s="1"/>
  <c r="AJ7" i="8"/>
  <c r="AK7" i="8" s="1"/>
  <c r="AL7" i="8" s="1"/>
  <c r="AL40" i="8" s="1"/>
  <c r="CV7" i="8"/>
  <c r="AD7" i="23" s="1"/>
  <c r="CM7" i="8"/>
  <c r="BO7" i="8"/>
  <c r="BR7" i="8" s="1"/>
  <c r="BG7" i="8"/>
  <c r="BJ7" i="8" s="1"/>
  <c r="AO7" i="8"/>
  <c r="AQ7" i="8" s="1"/>
  <c r="X7" i="8"/>
  <c r="Y7" i="8" s="1"/>
  <c r="P7" i="8"/>
  <c r="AP7" i="8"/>
  <c r="BY81" i="8"/>
  <c r="BQ48" i="8"/>
  <c r="J48" i="8"/>
  <c r="BI48" i="8"/>
  <c r="BP48" i="8"/>
  <c r="BA48" i="8"/>
  <c r="AK48" i="8"/>
  <c r="AL48" i="8" s="1"/>
  <c r="BH48" i="8"/>
  <c r="I48" i="8"/>
  <c r="AZ48" i="8"/>
  <c r="L67" i="8" l="1"/>
  <c r="M67" i="8" s="1"/>
  <c r="N67" i="8" s="1"/>
  <c r="Q67" i="23" s="1"/>
  <c r="BK29" i="8"/>
  <c r="BL29" i="8" s="1"/>
  <c r="BM29" i="8" s="1"/>
  <c r="Y29" i="23" s="1"/>
  <c r="BK27" i="8"/>
  <c r="BL27" i="8" s="1"/>
  <c r="BM27" i="8" s="1"/>
  <c r="Y27" i="23" s="1"/>
  <c r="BK28" i="8"/>
  <c r="BL28" i="8" s="1"/>
  <c r="BM28" i="8" s="1"/>
  <c r="Y28" i="23" s="1"/>
  <c r="BK21" i="8"/>
  <c r="BL21" i="8" s="1"/>
  <c r="BM21" i="8" s="1"/>
  <c r="Y21" i="23" s="1"/>
  <c r="BK19" i="8"/>
  <c r="BL19" i="8" s="1"/>
  <c r="BM19" i="8" s="1"/>
  <c r="Y19" i="23" s="1"/>
  <c r="BK22" i="8"/>
  <c r="BL22" i="8" s="1"/>
  <c r="BM22" i="8" s="1"/>
  <c r="Y22" i="23" s="1"/>
  <c r="BK20" i="8"/>
  <c r="BL20" i="8" s="1"/>
  <c r="BM20" i="8" s="1"/>
  <c r="Y20" i="23" s="1"/>
  <c r="L19" i="8"/>
  <c r="M19" i="8" s="1"/>
  <c r="N19" i="8" s="1"/>
  <c r="Q19" i="23" s="1"/>
  <c r="L21" i="8"/>
  <c r="M21" i="8" s="1"/>
  <c r="N21" i="8" s="1"/>
  <c r="Q21" i="23" s="1"/>
  <c r="L22" i="8"/>
  <c r="M22" i="8" s="1"/>
  <c r="N22" i="8" s="1"/>
  <c r="Q22" i="23" s="1"/>
  <c r="L20" i="8"/>
  <c r="M20" i="8" s="1"/>
  <c r="N20" i="8" s="1"/>
  <c r="Q20" i="23" s="1"/>
  <c r="BC61" i="8"/>
  <c r="BD61" i="8" s="1"/>
  <c r="BE61" i="8" s="1"/>
  <c r="X61" i="23" s="1"/>
  <c r="BC60" i="8"/>
  <c r="BD60" i="8" s="1"/>
  <c r="BE60" i="8" s="1"/>
  <c r="X60" i="23" s="1"/>
  <c r="BC63" i="8"/>
  <c r="BD63" i="8" s="1"/>
  <c r="BE63" i="8" s="1"/>
  <c r="X63" i="23" s="1"/>
  <c r="BC62" i="8"/>
  <c r="BD62" i="8" s="1"/>
  <c r="BE62" i="8" s="1"/>
  <c r="X62" i="23" s="1"/>
  <c r="BS62" i="8"/>
  <c r="BT62" i="8" s="1"/>
  <c r="BU62" i="8" s="1"/>
  <c r="Z62" i="23" s="1"/>
  <c r="BS55" i="8"/>
  <c r="BT55" i="8" s="1"/>
  <c r="BU55" i="8" s="1"/>
  <c r="Z55" i="23" s="1"/>
  <c r="BS63" i="8"/>
  <c r="BT63" i="8" s="1"/>
  <c r="BU63" i="8" s="1"/>
  <c r="Z63" i="23" s="1"/>
  <c r="BS61" i="8"/>
  <c r="BT61" i="8" s="1"/>
  <c r="BU61" i="8" s="1"/>
  <c r="Z61" i="23" s="1"/>
  <c r="BS54" i="8"/>
  <c r="BT54" i="8" s="1"/>
  <c r="BU54" i="8" s="1"/>
  <c r="Z54" i="23" s="1"/>
  <c r="BS68" i="8"/>
  <c r="BT68" i="8" s="1"/>
  <c r="BU68" i="8" s="1"/>
  <c r="Z68" i="23" s="1"/>
  <c r="BS60" i="8"/>
  <c r="BT60" i="8" s="1"/>
  <c r="BU60" i="8" s="1"/>
  <c r="Z60" i="23" s="1"/>
  <c r="BS70" i="8"/>
  <c r="BT70" i="8" s="1"/>
  <c r="BU70" i="8" s="1"/>
  <c r="Z70" i="23" s="1"/>
  <c r="BK50" i="8"/>
  <c r="BL50" i="8" s="1"/>
  <c r="BM50" i="8" s="1"/>
  <c r="Y50" i="23" s="1"/>
  <c r="BK70" i="8"/>
  <c r="BL70" i="8" s="1"/>
  <c r="BM70" i="8" s="1"/>
  <c r="Y70" i="23" s="1"/>
  <c r="BK61" i="8"/>
  <c r="BL61" i="8" s="1"/>
  <c r="BM61" i="8" s="1"/>
  <c r="Y61" i="23" s="1"/>
  <c r="BK68" i="8"/>
  <c r="BL68" i="8" s="1"/>
  <c r="BM68" i="8" s="1"/>
  <c r="Y68" i="23" s="1"/>
  <c r="BK54" i="8"/>
  <c r="BL54" i="8" s="1"/>
  <c r="BM54" i="8" s="1"/>
  <c r="Y54" i="23" s="1"/>
  <c r="BK60" i="8"/>
  <c r="BL60" i="8" s="1"/>
  <c r="BM60" i="8" s="1"/>
  <c r="Y60" i="23" s="1"/>
  <c r="BK63" i="8"/>
  <c r="BL63" i="8" s="1"/>
  <c r="BM63" i="8" s="1"/>
  <c r="Y63" i="23" s="1"/>
  <c r="BK62" i="8"/>
  <c r="BL62" i="8" s="1"/>
  <c r="BM62" i="8" s="1"/>
  <c r="Y62" i="23" s="1"/>
  <c r="BK55" i="8"/>
  <c r="BL55" i="8" s="1"/>
  <c r="BM55" i="8" s="1"/>
  <c r="Y55" i="23" s="1"/>
  <c r="BK69" i="8"/>
  <c r="BL69" i="8" s="1"/>
  <c r="BM69" i="8" s="1"/>
  <c r="Y69" i="23" s="1"/>
  <c r="BK14" i="8"/>
  <c r="BL14" i="8" s="1"/>
  <c r="BM14" i="8" s="1"/>
  <c r="Y14" i="23" s="1"/>
  <c r="BK13" i="8"/>
  <c r="BL13" i="8" s="1"/>
  <c r="BM13" i="8" s="1"/>
  <c r="Y13" i="23" s="1"/>
  <c r="BC50" i="8"/>
  <c r="BD50" i="8" s="1"/>
  <c r="BE50" i="8" s="1"/>
  <c r="X50" i="23" s="1"/>
  <c r="BC49" i="8"/>
  <c r="BD49" i="8" s="1"/>
  <c r="BE49" i="8" s="1"/>
  <c r="X49" i="23" s="1"/>
  <c r="L50" i="8"/>
  <c r="M50" i="8" s="1"/>
  <c r="N50" i="8" s="1"/>
  <c r="Q50" i="23" s="1"/>
  <c r="L49" i="8"/>
  <c r="M49" i="8" s="1"/>
  <c r="N49" i="8" s="1"/>
  <c r="Q49" i="23" s="1"/>
  <c r="BS50" i="8"/>
  <c r="BT50" i="8" s="1"/>
  <c r="BU50" i="8" s="1"/>
  <c r="Z50" i="23" s="1"/>
  <c r="BS49" i="8"/>
  <c r="BT49" i="8" s="1"/>
  <c r="BU49" i="8" s="1"/>
  <c r="Z49" i="23" s="1"/>
  <c r="T7" i="8"/>
  <c r="U7" i="8"/>
  <c r="S7" i="8"/>
  <c r="Q7" i="8"/>
  <c r="R7" i="8"/>
  <c r="CX7" i="8"/>
  <c r="CX40" i="8" s="1"/>
  <c r="CA7" i="8"/>
  <c r="BX7" i="8"/>
  <c r="BY7" i="8"/>
  <c r="CB7" i="8"/>
  <c r="BZ7" i="8"/>
  <c r="CQ7" i="8"/>
  <c r="CN7" i="8"/>
  <c r="CO7" i="8"/>
  <c r="CP7" i="8"/>
  <c r="CR7" i="8"/>
  <c r="AF7" i="8"/>
  <c r="AC7" i="8"/>
  <c r="AD7" i="8"/>
  <c r="AE7" i="8"/>
  <c r="AG7" i="8"/>
  <c r="AR7" i="8"/>
  <c r="AS7" i="8"/>
  <c r="AU7" i="8"/>
  <c r="AV7" i="8"/>
  <c r="AT7" i="8"/>
  <c r="CU7" i="8"/>
  <c r="CU40" i="8" s="1"/>
  <c r="DA7" i="8"/>
  <c r="DA40" i="8" s="1"/>
  <c r="CI7" i="8"/>
  <c r="CJ7" i="8"/>
  <c r="CG7" i="8"/>
  <c r="CH7" i="8"/>
  <c r="CF7" i="8"/>
  <c r="L48" i="8"/>
  <c r="BS48" i="8"/>
  <c r="BX81" i="8"/>
  <c r="BC48" i="8"/>
  <c r="BK48" i="8"/>
  <c r="I81" i="8"/>
  <c r="AD81" i="8"/>
  <c r="R81" i="8"/>
  <c r="Y81" i="8"/>
  <c r="Z81" i="8" s="1"/>
  <c r="AN22" i="17" s="1"/>
  <c r="BP81" i="8"/>
  <c r="CN81" i="8"/>
  <c r="BH81" i="8"/>
  <c r="BI81" i="8"/>
  <c r="Q81" i="8"/>
  <c r="CO81" i="8"/>
  <c r="CG81" i="8"/>
  <c r="AM48" i="8"/>
  <c r="U48" i="23" s="1"/>
  <c r="AL81" i="8"/>
  <c r="AM81" i="8" s="1"/>
  <c r="AN24" i="17" s="1"/>
  <c r="J81" i="8"/>
  <c r="CF81" i="8"/>
  <c r="AC81" i="8"/>
  <c r="AZ81" i="8"/>
  <c r="BA81" i="8"/>
  <c r="BQ81" i="8"/>
  <c r="CI20" i="8" l="1"/>
  <c r="CJ20" i="8" s="1"/>
  <c r="CK20" i="8" s="1"/>
  <c r="AB20" i="23" s="1"/>
  <c r="CI22" i="8"/>
  <c r="CJ22" i="8" s="1"/>
  <c r="CK22" i="8" s="1"/>
  <c r="AB22" i="23" s="1"/>
  <c r="CI21" i="8"/>
  <c r="CJ21" i="8" s="1"/>
  <c r="CK21" i="8" s="1"/>
  <c r="AB21" i="23" s="1"/>
  <c r="CI19" i="8"/>
  <c r="CJ19" i="8" s="1"/>
  <c r="CK19" i="8" s="1"/>
  <c r="AB19" i="23" s="1"/>
  <c r="AU21" i="8"/>
  <c r="AV21" i="8" s="1"/>
  <c r="AW21" i="8" s="1"/>
  <c r="V21" i="23" s="1"/>
  <c r="AU22" i="8"/>
  <c r="AV22" i="8" s="1"/>
  <c r="AW22" i="8" s="1"/>
  <c r="V22" i="23" s="1"/>
  <c r="AU19" i="8"/>
  <c r="AV19" i="8" s="1"/>
  <c r="AW19" i="8" s="1"/>
  <c r="V19" i="23" s="1"/>
  <c r="AU20" i="8"/>
  <c r="AV20" i="8" s="1"/>
  <c r="AW20" i="8" s="1"/>
  <c r="V20" i="23" s="1"/>
  <c r="CQ22" i="8"/>
  <c r="CR22" i="8" s="1"/>
  <c r="CS22" i="8" s="1"/>
  <c r="AC22" i="23" s="1"/>
  <c r="CQ20" i="8"/>
  <c r="CR20" i="8" s="1"/>
  <c r="CS20" i="8" s="1"/>
  <c r="AC20" i="23" s="1"/>
  <c r="CQ19" i="8"/>
  <c r="CR19" i="8" s="1"/>
  <c r="CS19" i="8" s="1"/>
  <c r="AC19" i="23" s="1"/>
  <c r="CQ21" i="8"/>
  <c r="CR21" i="8" s="1"/>
  <c r="CS21" i="8" s="1"/>
  <c r="AC21" i="23" s="1"/>
  <c r="CA13" i="8"/>
  <c r="CB13" i="8" s="1"/>
  <c r="CC13" i="8" s="1"/>
  <c r="AA13" i="23" s="1"/>
  <c r="CA14" i="8"/>
  <c r="CB14" i="8" s="1"/>
  <c r="CC14" i="8" s="1"/>
  <c r="AA14" i="23" s="1"/>
  <c r="T14" i="8"/>
  <c r="U14" i="8" s="1"/>
  <c r="V14" i="8" s="1"/>
  <c r="R14" i="23" s="1"/>
  <c r="T13" i="8"/>
  <c r="U13" i="8" s="1"/>
  <c r="V13" i="8" s="1"/>
  <c r="R13" i="23" s="1"/>
  <c r="AF8" i="8"/>
  <c r="AG8" i="8" s="1"/>
  <c r="AH8" i="8" s="1"/>
  <c r="T8" i="23" s="1"/>
  <c r="W8" i="23" s="1"/>
  <c r="AF9" i="8"/>
  <c r="AG9" i="8" s="1"/>
  <c r="AH9" i="8" s="1"/>
  <c r="T9" i="23" s="1"/>
  <c r="W9" i="23" s="1"/>
  <c r="AR81" i="8"/>
  <c r="AS81" i="8"/>
  <c r="AD6" i="4"/>
  <c r="AD47" i="4" s="1"/>
  <c r="AD88" i="4" s="1"/>
  <c r="X6" i="4" l="1"/>
  <c r="X47" i="4" s="1"/>
  <c r="X88" i="4" s="1"/>
  <c r="W6" i="4"/>
  <c r="W47" i="4" s="1"/>
  <c r="W88" i="4" s="1"/>
  <c r="R6" i="4"/>
  <c r="R47" i="4" s="1"/>
  <c r="R88" i="4" s="1"/>
  <c r="W8" i="5"/>
  <c r="V8" i="5"/>
  <c r="U8" i="5"/>
  <c r="T8" i="5"/>
  <c r="V7" i="5"/>
  <c r="T7" i="5"/>
  <c r="N7" i="5"/>
  <c r="M7" i="5"/>
  <c r="I7" i="5"/>
  <c r="AB6" i="5"/>
  <c r="T6" i="5"/>
  <c r="N6" i="5"/>
  <c r="I6" i="5"/>
  <c r="H6" i="5"/>
  <c r="D81" i="4"/>
  <c r="D122" i="4" s="1"/>
  <c r="B107" i="4"/>
  <c r="D63" i="4"/>
  <c r="D104" i="4" s="1"/>
  <c r="D62" i="4"/>
  <c r="D103" i="4" s="1"/>
  <c r="C62" i="4"/>
  <c r="C103" i="4" s="1"/>
  <c r="D61" i="4"/>
  <c r="D102" i="4" s="1"/>
  <c r="D60" i="4"/>
  <c r="D101" i="4" s="1"/>
  <c r="C60" i="4"/>
  <c r="C101" i="4" s="1"/>
  <c r="B60" i="4"/>
  <c r="B101" i="4" s="1"/>
  <c r="C96" i="4"/>
  <c r="C54" i="4"/>
  <c r="C95" i="4" s="1"/>
  <c r="C49" i="4"/>
  <c r="C90" i="4" s="1"/>
  <c r="B49" i="4"/>
  <c r="B90" i="4" s="1"/>
  <c r="B48" i="4"/>
  <c r="B89" i="4" s="1"/>
  <c r="H6" i="4"/>
  <c r="H47" i="4" s="1"/>
  <c r="H88" i="4" s="1"/>
  <c r="F6" i="4"/>
  <c r="F47" i="4" s="1"/>
  <c r="F88" i="4" s="1"/>
  <c r="E6" i="4"/>
  <c r="E47" i="4" s="1"/>
  <c r="E88" i="4" s="1"/>
  <c r="B6" i="4"/>
  <c r="B47" i="4" s="1"/>
  <c r="B88" i="4" s="1"/>
  <c r="AP7" i="4" l="1"/>
  <c r="O7" i="23" s="1"/>
  <c r="AM7" i="4"/>
  <c r="N7" i="23" s="1"/>
  <c r="AJ7" i="4"/>
  <c r="M7" i="23" s="1"/>
  <c r="AE48" i="4"/>
  <c r="U48" i="4"/>
  <c r="J48" i="23" s="1"/>
  <c r="K48" i="4"/>
  <c r="H48" i="23" s="1"/>
  <c r="H11" i="5" l="1" a="1"/>
  <c r="U13" i="5" s="1"/>
  <c r="AO7" i="4"/>
  <c r="AI7" i="4"/>
  <c r="AL7" i="4"/>
  <c r="T81" i="4"/>
  <c r="U81" i="4" s="1"/>
  <c r="AN13" i="17" s="1"/>
  <c r="S81" i="4"/>
  <c r="J81" i="4"/>
  <c r="K81" i="4" s="1"/>
  <c r="AN11" i="17" s="1"/>
  <c r="N81" i="4"/>
  <c r="Y81" i="4"/>
  <c r="I81" i="4"/>
  <c r="AF48" i="4"/>
  <c r="AE81" i="4"/>
  <c r="AJ14" i="5" l="1"/>
  <c r="L13" i="5"/>
  <c r="AF13" i="5"/>
  <c r="M16" i="5"/>
  <c r="AA16" i="5"/>
  <c r="S12" i="5"/>
  <c r="AG11" i="5"/>
  <c r="AL14" i="5"/>
  <c r="V17" i="5"/>
  <c r="U17" i="5"/>
  <c r="J12" i="5"/>
  <c r="T15" i="5"/>
  <c r="L16" i="5"/>
  <c r="P16" i="5"/>
  <c r="K15" i="5"/>
  <c r="Q11" i="5"/>
  <c r="AC18" i="5"/>
  <c r="S18" i="5"/>
  <c r="AA13" i="5"/>
  <c r="AC15" i="5"/>
  <c r="J16" i="5"/>
  <c r="X14" i="5"/>
  <c r="AB18" i="5"/>
  <c r="AF18" i="5"/>
  <c r="V16" i="5"/>
  <c r="Q17" i="5"/>
  <c r="AC16" i="5"/>
  <c r="M17" i="5"/>
  <c r="W12" i="5"/>
  <c r="AI13" i="5"/>
  <c r="AE14" i="5"/>
  <c r="AJ15" i="5"/>
  <c r="H18" i="5"/>
  <c r="X18" i="5"/>
  <c r="I17" i="5"/>
  <c r="AM11" i="5"/>
  <c r="I15" i="5"/>
  <c r="AM13" i="5"/>
  <c r="I16" i="5"/>
  <c r="AK18" i="5"/>
  <c r="K12" i="5"/>
  <c r="H11" i="5"/>
  <c r="Z11" i="5"/>
  <c r="O12" i="5"/>
  <c r="AK12" i="5"/>
  <c r="Z13" i="5"/>
  <c r="O14" i="5"/>
  <c r="AK14" i="5"/>
  <c r="Z15" i="5"/>
  <c r="O16" i="5"/>
  <c r="AK16" i="5"/>
  <c r="Z17" i="5"/>
  <c r="V11" i="5"/>
  <c r="R12" i="5"/>
  <c r="N13" i="5"/>
  <c r="K14" i="5"/>
  <c r="AM14" i="5"/>
  <c r="AI15" i="5"/>
  <c r="AG16" i="5"/>
  <c r="AC17" i="5"/>
  <c r="U18" i="5"/>
  <c r="M11" i="5"/>
  <c r="I12" i="5"/>
  <c r="AL12" i="5"/>
  <c r="AH13" i="5"/>
  <c r="AD14" i="5"/>
  <c r="AA15" i="5"/>
  <c r="W16" i="5"/>
  <c r="S17" i="5"/>
  <c r="N18" i="5"/>
  <c r="AI18" i="5"/>
  <c r="AC12" i="5"/>
  <c r="V14" i="5"/>
  <c r="N16" i="5"/>
  <c r="AM17" i="5"/>
  <c r="I11" i="5"/>
  <c r="AH12" i="5"/>
  <c r="AA14" i="5"/>
  <c r="S16" i="5"/>
  <c r="K18" i="5"/>
  <c r="M12" i="5"/>
  <c r="AD15" i="5"/>
  <c r="AL18" i="5"/>
  <c r="AG13" i="5"/>
  <c r="R17" i="5"/>
  <c r="R13" i="5"/>
  <c r="AA12" i="5"/>
  <c r="AD11" i="5"/>
  <c r="AA18" i="5"/>
  <c r="AG17" i="5"/>
  <c r="P17" i="5"/>
  <c r="P15" i="5"/>
  <c r="P13" i="5"/>
  <c r="P11" i="5"/>
  <c r="X13" i="5"/>
  <c r="AB17" i="5"/>
  <c r="AB15" i="5"/>
  <c r="AB13" i="5"/>
  <c r="AB11" i="5"/>
  <c r="H17" i="5"/>
  <c r="H14" i="5"/>
  <c r="T17" i="5"/>
  <c r="AJ18" i="5"/>
  <c r="T16" i="5"/>
  <c r="AJ13" i="5"/>
  <c r="J11" i="5"/>
  <c r="AE11" i="5"/>
  <c r="U12" i="5"/>
  <c r="J13" i="5"/>
  <c r="AE13" i="5"/>
  <c r="U14" i="5"/>
  <c r="J15" i="5"/>
  <c r="AE15" i="5"/>
  <c r="U16" i="5"/>
  <c r="J17" i="5"/>
  <c r="AE17" i="5"/>
  <c r="AC11" i="5"/>
  <c r="Y12" i="5"/>
  <c r="V13" i="5"/>
  <c r="R14" i="5"/>
  <c r="N15" i="5"/>
  <c r="K16" i="5"/>
  <c r="AM16" i="5"/>
  <c r="AI17" i="5"/>
  <c r="Z18" i="5"/>
  <c r="S11" i="5"/>
  <c r="T14" i="5"/>
  <c r="AJ17" i="5"/>
  <c r="AJ16" i="5"/>
  <c r="H12" i="5"/>
  <c r="X15" i="5"/>
  <c r="L11" i="5"/>
  <c r="L14" i="5"/>
  <c r="AB16" i="5"/>
  <c r="X11" i="5"/>
  <c r="AF11" i="5"/>
  <c r="P14" i="5"/>
  <c r="AF16" i="5"/>
  <c r="AM15" i="5"/>
  <c r="Q15" i="5"/>
  <c r="S14" i="5"/>
  <c r="Y11" i="5"/>
  <c r="Y15" i="5"/>
  <c r="K11" i="5"/>
  <c r="AH14" i="5"/>
  <c r="AG18" i="5"/>
  <c r="AH16" i="5"/>
  <c r="M14" i="5"/>
  <c r="AL11" i="5"/>
  <c r="R18" i="5"/>
  <c r="AG15" i="5"/>
  <c r="Y13" i="5"/>
  <c r="R11" i="5"/>
  <c r="I18" i="5"/>
  <c r="AL16" i="5"/>
  <c r="AH15" i="5"/>
  <c r="W14" i="5"/>
  <c r="S13" i="5"/>
  <c r="Q12" i="5"/>
  <c r="AE18" i="5"/>
  <c r="N17" i="5"/>
  <c r="V15" i="5"/>
  <c r="AC13" i="5"/>
  <c r="AI11" i="5"/>
  <c r="O17" i="5"/>
  <c r="AK15" i="5"/>
  <c r="Z14" i="5"/>
  <c r="O13" i="5"/>
  <c r="AK11" i="5"/>
  <c r="T18" i="5"/>
  <c r="T12" i="5"/>
  <c r="T11" i="5"/>
  <c r="X12" i="5"/>
  <c r="H16" i="5"/>
  <c r="L12" i="5"/>
  <c r="AB14" i="5"/>
  <c r="L17" i="5"/>
  <c r="H15" i="5"/>
  <c r="P12" i="5"/>
  <c r="AF14" i="5"/>
  <c r="AF17" i="5"/>
  <c r="N14" i="5"/>
  <c r="W13" i="5"/>
  <c r="W18" i="5"/>
  <c r="AH18" i="5"/>
  <c r="AC14" i="5"/>
  <c r="Q18" i="5"/>
  <c r="AL13" i="5"/>
  <c r="V18" i="5"/>
  <c r="AL15" i="5"/>
  <c r="AD13" i="5"/>
  <c r="W11" i="5"/>
  <c r="Y17" i="5"/>
  <c r="R15" i="5"/>
  <c r="K13" i="5"/>
  <c r="AD18" i="5"/>
  <c r="AH17" i="5"/>
  <c r="AD16" i="5"/>
  <c r="S15" i="5"/>
  <c r="Q14" i="5"/>
  <c r="M13" i="5"/>
  <c r="AH11" i="5"/>
  <c r="O18" i="5"/>
  <c r="Y16" i="5"/>
  <c r="AG14" i="5"/>
  <c r="AM12" i="5"/>
  <c r="N11" i="5"/>
  <c r="AE16" i="5"/>
  <c r="U15" i="5"/>
  <c r="J14" i="5"/>
  <c r="AE12" i="5"/>
  <c r="U11" i="5"/>
  <c r="AJ11" i="5"/>
  <c r="AJ12" i="5"/>
  <c r="T13" i="5"/>
  <c r="H13" i="5"/>
  <c r="X17" i="5"/>
  <c r="AB12" i="5"/>
  <c r="L15" i="5"/>
  <c r="L18" i="5"/>
  <c r="X16" i="5"/>
  <c r="AF12" i="5"/>
  <c r="AF15" i="5"/>
  <c r="P18" i="5"/>
  <c r="V12" i="5"/>
  <c r="AL17" i="5"/>
  <c r="AI16" i="5"/>
  <c r="M18" i="5"/>
  <c r="AI12" i="5"/>
  <c r="W17" i="5"/>
  <c r="I13" i="5"/>
  <c r="AD17" i="5"/>
  <c r="W15" i="5"/>
  <c r="Q13" i="5"/>
  <c r="AM18" i="5"/>
  <c r="K17" i="5"/>
  <c r="AI14" i="5"/>
  <c r="N12" i="5"/>
  <c r="Y18" i="5"/>
  <c r="AA17" i="5"/>
  <c r="Q16" i="5"/>
  <c r="M15" i="5"/>
  <c r="I14" i="5"/>
  <c r="AD12" i="5"/>
  <c r="AA11" i="5"/>
  <c r="J18" i="5"/>
  <c r="R16" i="5"/>
  <c r="Y14" i="5"/>
  <c r="AG12" i="5"/>
  <c r="AK17" i="5"/>
  <c r="Z16" i="5"/>
  <c r="O15" i="5"/>
  <c r="AK13" i="5"/>
  <c r="Z12" i="5"/>
  <c r="O11" i="5"/>
  <c r="AL40" i="4"/>
  <c r="AI40" i="4"/>
  <c r="AO40" i="4"/>
  <c r="Z81" i="4"/>
  <c r="AG48" i="4"/>
  <c r="L48" i="23" s="1"/>
  <c r="H11" i="17" s="1" a="1"/>
  <c r="AF81" i="4"/>
  <c r="AG81" i="4" s="1"/>
  <c r="AN15" i="17" s="1"/>
  <c r="O81" i="4"/>
  <c r="P81" i="4" s="1"/>
  <c r="AN12" i="17" s="1"/>
  <c r="I19" i="5" l="1"/>
  <c r="W19" i="5"/>
  <c r="T19" i="5"/>
  <c r="L19" i="5"/>
  <c r="AK19" i="5"/>
  <c r="Z19" i="5"/>
  <c r="N19" i="5"/>
  <c r="Q19" i="5"/>
  <c r="AB19" i="5"/>
  <c r="AM19" i="5"/>
  <c r="AH19" i="5"/>
  <c r="AC19" i="5"/>
  <c r="Y19" i="5"/>
  <c r="K19" i="5"/>
  <c r="AE19" i="5"/>
  <c r="J19" i="5"/>
  <c r="P19" i="5"/>
  <c r="AA19" i="5"/>
  <c r="AI19" i="5"/>
  <c r="O19" i="5"/>
  <c r="C5" i="16"/>
  <c r="AF19" i="5"/>
  <c r="S19" i="5"/>
  <c r="AD19" i="5"/>
  <c r="M19" i="5"/>
  <c r="C3" i="16"/>
  <c r="AG19" i="5"/>
  <c r="AJ19" i="5"/>
  <c r="U19" i="5"/>
  <c r="X19" i="5"/>
  <c r="R19" i="5"/>
  <c r="AL19" i="5"/>
  <c r="V19" i="5"/>
  <c r="L14" i="17"/>
  <c r="K11" i="17"/>
  <c r="S11" i="17"/>
  <c r="AA11" i="17"/>
  <c r="AI11" i="17"/>
  <c r="K12" i="17"/>
  <c r="S12" i="17"/>
  <c r="AA12" i="17"/>
  <c r="AI12" i="17"/>
  <c r="K13" i="17"/>
  <c r="S13" i="17"/>
  <c r="AA13" i="17"/>
  <c r="AI13" i="17"/>
  <c r="K14" i="17"/>
  <c r="AA14" i="17"/>
  <c r="K15" i="17"/>
  <c r="AA15" i="17"/>
  <c r="K16" i="17"/>
  <c r="AA16" i="17"/>
  <c r="K17" i="17"/>
  <c r="AA17" i="17"/>
  <c r="K18" i="17"/>
  <c r="AA18" i="17"/>
  <c r="L11" i="17"/>
  <c r="W11" i="17"/>
  <c r="P11" i="17"/>
  <c r="AE11" i="17"/>
  <c r="H12" i="17"/>
  <c r="T12" i="17"/>
  <c r="AE12" i="17"/>
  <c r="H13" i="17"/>
  <c r="T13" i="17"/>
  <c r="AE13" i="17"/>
  <c r="H14" i="17"/>
  <c r="AE14" i="17"/>
  <c r="S15" i="17"/>
  <c r="AM15" i="17"/>
  <c r="AE16" i="17"/>
  <c r="S17" i="17"/>
  <c r="AM17" i="17"/>
  <c r="AE18" i="17"/>
  <c r="O11" i="17"/>
  <c r="AF11" i="17"/>
  <c r="O12" i="17"/>
  <c r="AB12" i="17"/>
  <c r="L13" i="17"/>
  <c r="X13" i="17"/>
  <c r="AM13" i="17"/>
  <c r="AI14" i="17"/>
  <c r="AE15" i="17"/>
  <c r="W16" i="17"/>
  <c r="W17" i="17"/>
  <c r="S18" i="17"/>
  <c r="H11" i="17"/>
  <c r="AB11" i="17"/>
  <c r="L12" i="17"/>
  <c r="X12" i="17"/>
  <c r="AM12" i="17"/>
  <c r="W13" i="17"/>
  <c r="AJ13" i="17"/>
  <c r="W14" i="17"/>
  <c r="W15" i="17"/>
  <c r="S16" i="17"/>
  <c r="O17" i="17"/>
  <c r="O18" i="17"/>
  <c r="AM18" i="17"/>
  <c r="X11" i="17"/>
  <c r="W12" i="17"/>
  <c r="P13" i="17"/>
  <c r="S14" i="17"/>
  <c r="O16" i="17"/>
  <c r="AI17" i="17"/>
  <c r="T11" i="17"/>
  <c r="P12" i="17"/>
  <c r="O13" i="17"/>
  <c r="O14" i="17"/>
  <c r="AI15" i="17"/>
  <c r="AE17" i="17"/>
  <c r="AJ12" i="17"/>
  <c r="O15" i="17"/>
  <c r="AI18" i="17"/>
  <c r="AJ11" i="17"/>
  <c r="AB13" i="17"/>
  <c r="AI16" i="17"/>
  <c r="AM14" i="17"/>
  <c r="AM11" i="17"/>
  <c r="AF13" i="17"/>
  <c r="AM16" i="17"/>
  <c r="W18" i="17"/>
  <c r="AF12" i="17"/>
  <c r="AH18" i="17"/>
  <c r="R18" i="17"/>
  <c r="AH17" i="17"/>
  <c r="R17" i="17"/>
  <c r="AH16" i="17"/>
  <c r="R16" i="17"/>
  <c r="AH15" i="17"/>
  <c r="R15" i="17"/>
  <c r="AH14" i="17"/>
  <c r="R14" i="17"/>
  <c r="AH13" i="17"/>
  <c r="R13" i="17"/>
  <c r="AH12" i="17"/>
  <c r="R12" i="17"/>
  <c r="AH11" i="17"/>
  <c r="R11" i="17"/>
  <c r="AG18" i="17"/>
  <c r="Q18" i="17"/>
  <c r="AG17" i="17"/>
  <c r="Q17" i="17"/>
  <c r="AG16" i="17"/>
  <c r="Q16" i="17"/>
  <c r="AG15" i="17"/>
  <c r="Q15" i="17"/>
  <c r="AG14" i="17"/>
  <c r="Q14" i="17"/>
  <c r="AG13" i="17"/>
  <c r="Q13" i="17"/>
  <c r="AG12" i="17"/>
  <c r="Q12" i="17"/>
  <c r="AG11" i="17"/>
  <c r="Q11" i="17"/>
  <c r="AF18" i="17"/>
  <c r="P18" i="17"/>
  <c r="AF17" i="17"/>
  <c r="P17" i="17"/>
  <c r="AF16" i="17"/>
  <c r="P16" i="17"/>
  <c r="AF15" i="17"/>
  <c r="P15" i="17"/>
  <c r="AF14" i="17"/>
  <c r="P14" i="17"/>
  <c r="Z17" i="17"/>
  <c r="J16" i="17"/>
  <c r="Z14" i="17"/>
  <c r="Z12" i="17"/>
  <c r="Y18" i="17"/>
  <c r="Y16" i="17"/>
  <c r="I15" i="17"/>
  <c r="I14" i="17"/>
  <c r="I13" i="17"/>
  <c r="I12" i="17"/>
  <c r="I11" i="17"/>
  <c r="H18" i="17"/>
  <c r="H17" i="17"/>
  <c r="H16" i="17"/>
  <c r="H15" i="17"/>
  <c r="AD18" i="17"/>
  <c r="N18" i="17"/>
  <c r="AD17" i="17"/>
  <c r="N17" i="17"/>
  <c r="AD16" i="17"/>
  <c r="N16" i="17"/>
  <c r="AD15" i="17"/>
  <c r="N15" i="17"/>
  <c r="AD14" i="17"/>
  <c r="N14" i="17"/>
  <c r="AD13" i="17"/>
  <c r="N13" i="17"/>
  <c r="AD12" i="17"/>
  <c r="N12" i="17"/>
  <c r="AD11" i="17"/>
  <c r="N11" i="17"/>
  <c r="AC18" i="17"/>
  <c r="M18" i="17"/>
  <c r="AC17" i="17"/>
  <c r="M17" i="17"/>
  <c r="AC16" i="17"/>
  <c r="M16" i="17"/>
  <c r="AC15" i="17"/>
  <c r="M15" i="17"/>
  <c r="AC14" i="17"/>
  <c r="M14" i="17"/>
  <c r="AC13" i="17"/>
  <c r="M13" i="17"/>
  <c r="AC12" i="17"/>
  <c r="M12" i="17"/>
  <c r="AC11" i="17"/>
  <c r="M11" i="17"/>
  <c r="AB18" i="17"/>
  <c r="L18" i="17"/>
  <c r="AB17" i="17"/>
  <c r="L17" i="17"/>
  <c r="AB16" i="17"/>
  <c r="L16" i="17"/>
  <c r="AB15" i="17"/>
  <c r="L15" i="17"/>
  <c r="AB14" i="17"/>
  <c r="Z18" i="17"/>
  <c r="J18" i="17"/>
  <c r="J17" i="17"/>
  <c r="Z16" i="17"/>
  <c r="Z15" i="17"/>
  <c r="J15" i="17"/>
  <c r="J14" i="17"/>
  <c r="Z13" i="17"/>
  <c r="J13" i="17"/>
  <c r="J12" i="17"/>
  <c r="Z11" i="17"/>
  <c r="J11" i="17"/>
  <c r="I18" i="17"/>
  <c r="Y17" i="17"/>
  <c r="I17" i="17"/>
  <c r="I16" i="17"/>
  <c r="Y15" i="17"/>
  <c r="Y14" i="17"/>
  <c r="Y13" i="17"/>
  <c r="Y12" i="17"/>
  <c r="Y11" i="17"/>
  <c r="X18" i="17"/>
  <c r="X17" i="17"/>
  <c r="X16" i="17"/>
  <c r="X15" i="17"/>
  <c r="X14" i="17"/>
  <c r="V17" i="17"/>
  <c r="V15" i="17"/>
  <c r="V13" i="17"/>
  <c r="V11" i="17"/>
  <c r="U17" i="17"/>
  <c r="U15" i="17"/>
  <c r="U13" i="17"/>
  <c r="U11" i="17"/>
  <c r="T17" i="17"/>
  <c r="T15" i="17"/>
  <c r="AL18" i="17"/>
  <c r="AL16" i="17"/>
  <c r="AL14" i="17"/>
  <c r="AL12" i="17"/>
  <c r="AK18" i="17"/>
  <c r="AK16" i="17"/>
  <c r="AK14" i="17"/>
  <c r="AK12" i="17"/>
  <c r="AJ18" i="17"/>
  <c r="AJ16" i="17"/>
  <c r="AJ14" i="17"/>
  <c r="V18" i="17"/>
  <c r="V14" i="17"/>
  <c r="U18" i="17"/>
  <c r="U14" i="17"/>
  <c r="T18" i="17"/>
  <c r="T16" i="17"/>
  <c r="AL17" i="17"/>
  <c r="AL15" i="17"/>
  <c r="AL13" i="17"/>
  <c r="AL11" i="17"/>
  <c r="AK17" i="17"/>
  <c r="AK15" i="17"/>
  <c r="AK13" i="17"/>
  <c r="AK11" i="17"/>
  <c r="AJ17" i="17"/>
  <c r="AJ15" i="17"/>
  <c r="V16" i="17"/>
  <c r="V12" i="17"/>
  <c r="U16" i="17"/>
  <c r="U12" i="17"/>
  <c r="T14" i="17"/>
  <c r="AA81" i="4"/>
  <c r="AB81" i="4" s="1"/>
  <c r="AN14" i="17" s="1"/>
  <c r="AN19" i="17" s="1"/>
  <c r="K5" i="15"/>
  <c r="L5" i="15" s="1"/>
  <c r="H9" i="1" s="1"/>
  <c r="F89" i="23" s="1"/>
  <c r="M19" i="17" l="1"/>
  <c r="N19" i="17"/>
  <c r="Z19" i="17"/>
  <c r="AC19" i="17"/>
  <c r="AD19" i="17"/>
  <c r="Q19" i="17"/>
  <c r="R19" i="17"/>
  <c r="AM19" i="17"/>
  <c r="AE19" i="17"/>
  <c r="X19" i="17"/>
  <c r="AB19" i="17"/>
  <c r="F122" i="23"/>
  <c r="H9" i="18" a="1"/>
  <c r="U19" i="17"/>
  <c r="V19" i="17"/>
  <c r="AJ19" i="17"/>
  <c r="O19" i="17"/>
  <c r="P19" i="17"/>
  <c r="K19" i="17"/>
  <c r="AK19" i="17"/>
  <c r="AL19" i="17"/>
  <c r="Y19" i="17"/>
  <c r="AG19" i="17"/>
  <c r="AH19" i="17"/>
  <c r="T19" i="17"/>
  <c r="W19" i="17"/>
  <c r="AI19" i="17"/>
  <c r="J19" i="17"/>
  <c r="L19" i="17"/>
  <c r="AA19" i="17"/>
  <c r="I19" i="17"/>
  <c r="AF19" i="17"/>
  <c r="S19" i="17"/>
  <c r="K38" i="15"/>
  <c r="H9" i="18" l="1"/>
  <c r="AG9" i="18"/>
  <c r="M9" i="18"/>
  <c r="AA9" i="18"/>
  <c r="AM9" i="18"/>
  <c r="P9" i="18"/>
  <c r="L9" i="18"/>
  <c r="AL9" i="18"/>
  <c r="I9" i="18"/>
  <c r="K9" i="18"/>
  <c r="W9" i="18"/>
  <c r="AK9" i="18"/>
  <c r="AH9" i="18"/>
  <c r="AD9" i="18"/>
  <c r="Z9" i="18"/>
  <c r="V9" i="18"/>
  <c r="Q9" i="18"/>
  <c r="U9" i="18"/>
  <c r="AI9" i="18"/>
  <c r="S9" i="18"/>
  <c r="R9" i="18"/>
  <c r="N9" i="18"/>
  <c r="J9" i="18"/>
  <c r="AJ9" i="18"/>
  <c r="Y9" i="18"/>
  <c r="AE9" i="18"/>
  <c r="O9" i="18"/>
  <c r="AC9" i="18"/>
  <c r="AF9" i="18"/>
  <c r="AB9" i="18"/>
  <c r="X9" i="18"/>
  <c r="T9" i="18"/>
  <c r="H19" i="17"/>
  <c r="D4" i="20" s="1"/>
  <c r="F89" i="9"/>
  <c r="F89" i="4"/>
  <c r="F89" i="8"/>
  <c r="Y40" i="8"/>
  <c r="L38" i="15"/>
  <c r="R40" i="8"/>
  <c r="BY40" i="8"/>
  <c r="BC89" i="9" l="1"/>
  <c r="AW89" i="9"/>
  <c r="AF89" i="9"/>
  <c r="AI89" i="9" s="1"/>
  <c r="P89" i="9"/>
  <c r="S89" i="9" s="1"/>
  <c r="AZ89" i="9"/>
  <c r="X89" i="9"/>
  <c r="AA89" i="9" s="1"/>
  <c r="AN89" i="9"/>
  <c r="AQ89" i="9" s="1"/>
  <c r="H89" i="9"/>
  <c r="K89" i="9" s="1"/>
  <c r="AM89" i="4"/>
  <c r="AD89" i="4"/>
  <c r="AE89" i="4" s="1"/>
  <c r="AJ89" i="4"/>
  <c r="X89" i="4"/>
  <c r="R89" i="4"/>
  <c r="H89" i="4"/>
  <c r="AP89" i="4"/>
  <c r="M89" i="4"/>
  <c r="W89" i="4"/>
  <c r="DB89" i="8"/>
  <c r="CV89" i="8"/>
  <c r="CE89" i="8"/>
  <c r="BO89" i="8"/>
  <c r="BR89" i="8" s="1"/>
  <c r="CY89" i="8"/>
  <c r="BW89" i="8"/>
  <c r="AY89" i="8"/>
  <c r="BB89" i="8" s="1"/>
  <c r="AJ89" i="8"/>
  <c r="AK89" i="8" s="1"/>
  <c r="AL89" i="8" s="1"/>
  <c r="X89" i="8"/>
  <c r="Y89" i="8" s="1"/>
  <c r="Z89" i="8" s="1"/>
  <c r="S89" i="23" s="1"/>
  <c r="H89" i="8"/>
  <c r="K89" i="8" s="1"/>
  <c r="CM89" i="8"/>
  <c r="BG89" i="8"/>
  <c r="BJ89" i="8" s="1"/>
  <c r="AP89" i="8"/>
  <c r="AO89" i="8"/>
  <c r="AQ89" i="8" s="1"/>
  <c r="AB89" i="8"/>
  <c r="P89" i="8"/>
  <c r="F122" i="4"/>
  <c r="F122" i="9"/>
  <c r="F122" i="8"/>
  <c r="AM89" i="8"/>
  <c r="U89" i="23" s="1"/>
  <c r="Q40" i="8"/>
  <c r="BX40" i="8"/>
  <c r="AD40" i="8"/>
  <c r="CN40" i="8"/>
  <c r="CG40" i="8"/>
  <c r="I40" i="4"/>
  <c r="CF40" i="8"/>
  <c r="J40" i="4"/>
  <c r="AC40" i="8"/>
  <c r="CO40" i="8"/>
  <c r="AS40" i="8"/>
  <c r="AR40" i="8"/>
  <c r="H42" i="1"/>
  <c r="F40" i="23" s="1"/>
  <c r="T40" i="4"/>
  <c r="S40" i="4"/>
  <c r="Y40" i="4"/>
  <c r="N40" i="4"/>
  <c r="AO89" i="4" l="1"/>
  <c r="AO122" i="4" s="1"/>
  <c r="AP122" i="4" s="1"/>
  <c r="AN18" i="18" s="1"/>
  <c r="O89" i="23"/>
  <c r="AL89" i="4"/>
  <c r="AL122" i="4" s="1"/>
  <c r="AM122" i="4" s="1"/>
  <c r="AN17" i="18" s="1"/>
  <c r="N89" i="23"/>
  <c r="AY89" i="9"/>
  <c r="AY122" i="9" s="1"/>
  <c r="AZ122" i="9" s="1"/>
  <c r="AN43" i="18" s="1"/>
  <c r="AN89" i="23"/>
  <c r="BB89" i="9"/>
  <c r="BB122" i="9" s="1"/>
  <c r="BC122" i="9" s="1"/>
  <c r="AN44" i="18" s="1"/>
  <c r="AO89" i="23"/>
  <c r="CU89" i="8"/>
  <c r="CU122" i="8" s="1"/>
  <c r="CV122" i="8" s="1"/>
  <c r="AN33" i="18" s="1"/>
  <c r="AD89" i="23"/>
  <c r="AI89" i="4"/>
  <c r="AI122" i="4" s="1"/>
  <c r="AJ122" i="4" s="1"/>
  <c r="AN16" i="18" s="1"/>
  <c r="M89" i="23"/>
  <c r="CX89" i="8"/>
  <c r="CX122" i="8" s="1"/>
  <c r="CY122" i="8" s="1"/>
  <c r="AN34" i="18" s="1"/>
  <c r="AE89" i="23"/>
  <c r="DA89" i="8"/>
  <c r="DA122" i="8" s="1"/>
  <c r="DB122" i="8" s="1"/>
  <c r="AN35" i="18" s="1"/>
  <c r="AF89" i="23"/>
  <c r="AV89" i="9"/>
  <c r="AV122" i="9" s="1"/>
  <c r="AW122" i="9" s="1"/>
  <c r="AN42" i="18" s="1"/>
  <c r="AM89" i="23"/>
  <c r="BQ89" i="8"/>
  <c r="BH89" i="8"/>
  <c r="BK103" i="8" s="1"/>
  <c r="BL103" i="8" s="1"/>
  <c r="BM103" i="8" s="1"/>
  <c r="Y103" i="23" s="1"/>
  <c r="R89" i="9"/>
  <c r="BI89" i="8"/>
  <c r="BP89" i="8"/>
  <c r="BS91" i="8" s="1"/>
  <c r="BT91" i="8" s="1"/>
  <c r="BU91" i="8" s="1"/>
  <c r="Z91" i="23" s="1"/>
  <c r="J89" i="9"/>
  <c r="I89" i="9"/>
  <c r="Q89" i="9"/>
  <c r="Y89" i="9"/>
  <c r="Z89" i="9"/>
  <c r="AH89" i="9"/>
  <c r="I89" i="8"/>
  <c r="J89" i="8"/>
  <c r="AG89" i="9"/>
  <c r="AC89" i="8"/>
  <c r="AD89" i="8"/>
  <c r="AE89" i="8"/>
  <c r="AF89" i="8"/>
  <c r="AG89" i="8"/>
  <c r="AH89" i="8" s="1"/>
  <c r="T89" i="23" s="1"/>
  <c r="W89" i="23" s="1"/>
  <c r="O89" i="4"/>
  <c r="P89" i="4" s="1"/>
  <c r="I89" i="23" s="1"/>
  <c r="N89" i="4"/>
  <c r="AO89" i="9"/>
  <c r="AU89" i="8"/>
  <c r="AT89" i="8"/>
  <c r="AV89" i="8"/>
  <c r="AW89" i="8" s="1"/>
  <c r="V89" i="23" s="1"/>
  <c r="AR89" i="8"/>
  <c r="AS89" i="8"/>
  <c r="CA89" i="8"/>
  <c r="BY89" i="8"/>
  <c r="BZ89" i="8"/>
  <c r="CB89" i="8"/>
  <c r="CC89" i="8" s="1"/>
  <c r="AA89" i="23" s="1"/>
  <c r="BX89" i="8"/>
  <c r="CQ89" i="8"/>
  <c r="CN89" i="8"/>
  <c r="CO89" i="8"/>
  <c r="CP89" i="8"/>
  <c r="CR89" i="8"/>
  <c r="CS89" i="8" s="1"/>
  <c r="AC89" i="23" s="1"/>
  <c r="CI89" i="8"/>
  <c r="CG89" i="8"/>
  <c r="CJ89" i="8"/>
  <c r="CK89" i="8" s="1"/>
  <c r="AB89" i="23" s="1"/>
  <c r="CH89" i="8"/>
  <c r="CF89" i="8"/>
  <c r="BA89" i="8"/>
  <c r="AP89" i="9"/>
  <c r="K89" i="4"/>
  <c r="H89" i="23" s="1"/>
  <c r="J89" i="4"/>
  <c r="I89" i="4"/>
  <c r="AZ89" i="8"/>
  <c r="Q89" i="8"/>
  <c r="S89" i="8"/>
  <c r="U89" i="8"/>
  <c r="V89" i="8" s="1"/>
  <c r="R89" i="23" s="1"/>
  <c r="T89" i="8"/>
  <c r="R89" i="8"/>
  <c r="Z89" i="4"/>
  <c r="AA89" i="4"/>
  <c r="AB89" i="4" s="1"/>
  <c r="K89" i="23" s="1"/>
  <c r="Y89" i="4"/>
  <c r="S89" i="4"/>
  <c r="T89" i="4"/>
  <c r="U89" i="4"/>
  <c r="J89" i="23" s="1"/>
  <c r="Y122" i="8"/>
  <c r="Z122" i="8" s="1"/>
  <c r="AN22" i="18" s="1"/>
  <c r="AF89" i="4"/>
  <c r="AE122" i="4"/>
  <c r="AG81" i="8"/>
  <c r="AH81" i="8" s="1"/>
  <c r="AN23" i="17" s="1"/>
  <c r="AN26" i="17" s="1"/>
  <c r="U81" i="8"/>
  <c r="V81" i="8" s="1"/>
  <c r="AN21" i="17" s="1"/>
  <c r="CR81" i="8"/>
  <c r="CS81" i="8" s="1"/>
  <c r="AN32" i="17" s="1"/>
  <c r="CJ81" i="8"/>
  <c r="CK81" i="8" s="1"/>
  <c r="AN31" i="17" s="1"/>
  <c r="CB81" i="8"/>
  <c r="CC81" i="8" s="1"/>
  <c r="AN30" i="17" s="1"/>
  <c r="AV81" i="8"/>
  <c r="AW81" i="8" s="1"/>
  <c r="AN25" i="17" s="1"/>
  <c r="O40" i="4"/>
  <c r="F40" i="9"/>
  <c r="F40" i="4"/>
  <c r="F40" i="8"/>
  <c r="Z40" i="4"/>
  <c r="CB40" i="8"/>
  <c r="CC7" i="8"/>
  <c r="AA7" i="23" s="1"/>
  <c r="BI7" i="8"/>
  <c r="BI40" i="8" s="1"/>
  <c r="J7" i="8"/>
  <c r="J40" i="8" s="1"/>
  <c r="BA7" i="8"/>
  <c r="BA40" i="8" s="1"/>
  <c r="BP7" i="8"/>
  <c r="I7" i="8"/>
  <c r="AH7" i="8"/>
  <c r="T7" i="23" s="1"/>
  <c r="W7" i="23" s="1"/>
  <c r="V7" i="8"/>
  <c r="R7" i="23" s="1"/>
  <c r="BQ7" i="8"/>
  <c r="BQ40" i="8" s="1"/>
  <c r="AZ7" i="8"/>
  <c r="BH7" i="8"/>
  <c r="BK9" i="8" s="1"/>
  <c r="BL9" i="8" s="1"/>
  <c r="BM9" i="8" s="1"/>
  <c r="Y9" i="23" s="1"/>
  <c r="Z7" i="8"/>
  <c r="S7" i="23" s="1"/>
  <c r="CS7" i="8"/>
  <c r="AC7" i="23" s="1"/>
  <c r="AW7" i="8"/>
  <c r="V7" i="23" s="1"/>
  <c r="AM7" i="8"/>
  <c r="U7" i="23" s="1"/>
  <c r="CK7" i="8"/>
  <c r="AB7" i="23" s="1"/>
  <c r="J7" i="9"/>
  <c r="AG7" i="9"/>
  <c r="AP7" i="9"/>
  <c r="AP40" i="9" s="1"/>
  <c r="Q7" i="9"/>
  <c r="AH7" i="9"/>
  <c r="AH40" i="9" s="1"/>
  <c r="Z7" i="9"/>
  <c r="Z40" i="9" s="1"/>
  <c r="I7" i="9"/>
  <c r="AO7" i="9"/>
  <c r="R7" i="9"/>
  <c r="R40" i="9" s="1"/>
  <c r="Y7" i="9"/>
  <c r="U40" i="8"/>
  <c r="T27" i="9" l="1"/>
  <c r="U27" i="9" s="1"/>
  <c r="V27" i="9" s="1"/>
  <c r="AI27" i="23" s="1"/>
  <c r="T28" i="9"/>
  <c r="U28" i="9" s="1"/>
  <c r="V28" i="9" s="1"/>
  <c r="AI28" i="23" s="1"/>
  <c r="T20" i="9"/>
  <c r="U20" i="9" s="1"/>
  <c r="V20" i="9" s="1"/>
  <c r="AI20" i="23" s="1"/>
  <c r="T31" i="9"/>
  <c r="U31" i="9" s="1"/>
  <c r="V31" i="9" s="1"/>
  <c r="AI31" i="23" s="1"/>
  <c r="T21" i="9"/>
  <c r="U21" i="9" s="1"/>
  <c r="V21" i="9" s="1"/>
  <c r="AI21" i="23" s="1"/>
  <c r="T13" i="9"/>
  <c r="U13" i="9" s="1"/>
  <c r="V13" i="9" s="1"/>
  <c r="AI13" i="23" s="1"/>
  <c r="T22" i="9"/>
  <c r="U22" i="9" s="1"/>
  <c r="V22" i="9" s="1"/>
  <c r="AI22" i="23" s="1"/>
  <c r="T19" i="9"/>
  <c r="U19" i="9" s="1"/>
  <c r="V19" i="9" s="1"/>
  <c r="AI19" i="23" s="1"/>
  <c r="T29" i="9"/>
  <c r="U29" i="9" s="1"/>
  <c r="V29" i="9" s="1"/>
  <c r="AI29" i="23" s="1"/>
  <c r="T14" i="9"/>
  <c r="U14" i="9" s="1"/>
  <c r="V14" i="9" s="1"/>
  <c r="AI14" i="23" s="1"/>
  <c r="T26" i="9"/>
  <c r="U26" i="9" s="1"/>
  <c r="V26" i="9" s="1"/>
  <c r="AI26" i="23" s="1"/>
  <c r="AB26" i="9"/>
  <c r="AC26" i="9" s="1"/>
  <c r="AD26" i="9" s="1"/>
  <c r="AJ26" i="23" s="1"/>
  <c r="AB19" i="9"/>
  <c r="AC19" i="9" s="1"/>
  <c r="AD19" i="9" s="1"/>
  <c r="AJ19" i="23" s="1"/>
  <c r="AB13" i="9"/>
  <c r="AC13" i="9" s="1"/>
  <c r="AD13" i="9" s="1"/>
  <c r="AJ13" i="23" s="1"/>
  <c r="AB20" i="9"/>
  <c r="AC20" i="9" s="1"/>
  <c r="AD20" i="9" s="1"/>
  <c r="AJ20" i="23" s="1"/>
  <c r="AB14" i="9"/>
  <c r="AC14" i="9" s="1"/>
  <c r="AD14" i="9" s="1"/>
  <c r="AJ14" i="23" s="1"/>
  <c r="AB22" i="9"/>
  <c r="AC22" i="9" s="1"/>
  <c r="AD22" i="9" s="1"/>
  <c r="AJ22" i="23" s="1"/>
  <c r="AB21" i="9"/>
  <c r="AC21" i="9" s="1"/>
  <c r="AD21" i="9" s="1"/>
  <c r="AJ21" i="23" s="1"/>
  <c r="AJ27" i="9"/>
  <c r="AK27" i="9" s="1"/>
  <c r="AL27" i="9" s="1"/>
  <c r="AK27" i="23" s="1"/>
  <c r="AJ20" i="9"/>
  <c r="AK20" i="9" s="1"/>
  <c r="AL20" i="9" s="1"/>
  <c r="AK20" i="23" s="1"/>
  <c r="AJ29" i="9"/>
  <c r="AK29" i="9" s="1"/>
  <c r="AL29" i="9" s="1"/>
  <c r="AK29" i="23" s="1"/>
  <c r="AJ22" i="9"/>
  <c r="AK22" i="9" s="1"/>
  <c r="AL22" i="9" s="1"/>
  <c r="AK22" i="23" s="1"/>
  <c r="BC21" i="8"/>
  <c r="BD21" i="8" s="1"/>
  <c r="BE21" i="8" s="1"/>
  <c r="X21" i="23" s="1"/>
  <c r="BC22" i="8"/>
  <c r="BD22" i="8" s="1"/>
  <c r="BE22" i="8" s="1"/>
  <c r="X22" i="23" s="1"/>
  <c r="BC19" i="8"/>
  <c r="BD19" i="8" s="1"/>
  <c r="BE19" i="8" s="1"/>
  <c r="X19" i="23" s="1"/>
  <c r="BC20" i="8"/>
  <c r="BD20" i="8" s="1"/>
  <c r="BE20" i="8" s="1"/>
  <c r="X20" i="23" s="1"/>
  <c r="L26" i="8"/>
  <c r="M26" i="8" s="1"/>
  <c r="N26" i="8" s="1"/>
  <c r="Q26" i="23" s="1"/>
  <c r="AR22" i="9"/>
  <c r="AS22" i="9" s="1"/>
  <c r="AT22" i="9" s="1"/>
  <c r="AL22" i="23" s="1"/>
  <c r="AR13" i="9"/>
  <c r="AS13" i="9" s="1"/>
  <c r="AT13" i="9" s="1"/>
  <c r="AL13" i="23" s="1"/>
  <c r="AR19" i="9"/>
  <c r="AS19" i="9" s="1"/>
  <c r="AT19" i="9" s="1"/>
  <c r="AL19" i="23" s="1"/>
  <c r="AR26" i="9"/>
  <c r="AS26" i="9" s="1"/>
  <c r="AT26" i="9" s="1"/>
  <c r="AL26" i="23" s="1"/>
  <c r="AR21" i="9"/>
  <c r="AS21" i="9" s="1"/>
  <c r="AT21" i="9" s="1"/>
  <c r="AL21" i="23" s="1"/>
  <c r="AR27" i="9"/>
  <c r="AS27" i="9" s="1"/>
  <c r="AT27" i="9" s="1"/>
  <c r="AL27" i="23" s="1"/>
  <c r="AR29" i="9"/>
  <c r="AS29" i="9" s="1"/>
  <c r="AT29" i="9" s="1"/>
  <c r="AL29" i="23" s="1"/>
  <c r="AR20" i="9"/>
  <c r="AS20" i="9" s="1"/>
  <c r="AT20" i="9" s="1"/>
  <c r="AL20" i="23" s="1"/>
  <c r="AR14" i="9"/>
  <c r="AS14" i="9" s="1"/>
  <c r="AT14" i="9" s="1"/>
  <c r="AL14" i="23" s="1"/>
  <c r="BS21" i="8"/>
  <c r="BT21" i="8" s="1"/>
  <c r="BU21" i="8" s="1"/>
  <c r="Z21" i="23" s="1"/>
  <c r="BS22" i="8"/>
  <c r="BT22" i="8" s="1"/>
  <c r="BU22" i="8" s="1"/>
  <c r="Z22" i="23" s="1"/>
  <c r="BS19" i="8"/>
  <c r="BT19" i="8" s="1"/>
  <c r="BU19" i="8" s="1"/>
  <c r="Z19" i="23" s="1"/>
  <c r="BS29" i="8"/>
  <c r="BT29" i="8" s="1"/>
  <c r="BU29" i="8" s="1"/>
  <c r="Z29" i="23" s="1"/>
  <c r="BS14" i="8"/>
  <c r="BT14" i="8" s="1"/>
  <c r="BU14" i="8" s="1"/>
  <c r="Z14" i="23" s="1"/>
  <c r="BS13" i="8"/>
  <c r="BT13" i="8" s="1"/>
  <c r="BU13" i="8" s="1"/>
  <c r="Z13" i="23" s="1"/>
  <c r="BS27" i="8"/>
  <c r="BT27" i="8" s="1"/>
  <c r="BU27" i="8" s="1"/>
  <c r="Z27" i="23" s="1"/>
  <c r="BS20" i="8"/>
  <c r="BT20" i="8" s="1"/>
  <c r="BU20" i="8" s="1"/>
  <c r="Z20" i="23" s="1"/>
  <c r="L31" i="9"/>
  <c r="M31" i="9" s="1"/>
  <c r="N31" i="9" s="1"/>
  <c r="AH31" i="23" s="1"/>
  <c r="L28" i="9"/>
  <c r="M28" i="9" s="1"/>
  <c r="N28" i="9" s="1"/>
  <c r="AH28" i="23" s="1"/>
  <c r="L26" i="9"/>
  <c r="M26" i="9" s="1"/>
  <c r="N26" i="9" s="1"/>
  <c r="AH26" i="23" s="1"/>
  <c r="L22" i="9"/>
  <c r="M22" i="9" s="1"/>
  <c r="N22" i="9" s="1"/>
  <c r="AH22" i="23" s="1"/>
  <c r="L29" i="9"/>
  <c r="M29" i="9" s="1"/>
  <c r="N29" i="9" s="1"/>
  <c r="AH29" i="23" s="1"/>
  <c r="L27" i="9"/>
  <c r="M27" i="9" s="1"/>
  <c r="N27" i="9" s="1"/>
  <c r="AH27" i="23" s="1"/>
  <c r="L20" i="9"/>
  <c r="M20" i="9" s="1"/>
  <c r="N20" i="9" s="1"/>
  <c r="AH20" i="23" s="1"/>
  <c r="L19" i="9"/>
  <c r="M19" i="9" s="1"/>
  <c r="N19" i="9" s="1"/>
  <c r="AH19" i="23" s="1"/>
  <c r="L21" i="9"/>
  <c r="M21" i="9" s="1"/>
  <c r="N21" i="9" s="1"/>
  <c r="AH21" i="23" s="1"/>
  <c r="L13" i="9"/>
  <c r="M13" i="9" s="1"/>
  <c r="N13" i="9" s="1"/>
  <c r="AH13" i="23" s="1"/>
  <c r="L14" i="9"/>
  <c r="M14" i="9" s="1"/>
  <c r="N14" i="9" s="1"/>
  <c r="AH14" i="23" s="1"/>
  <c r="T113" i="9"/>
  <c r="U113" i="9" s="1"/>
  <c r="V113" i="9" s="1"/>
  <c r="AI113" i="23" s="1"/>
  <c r="AR101" i="9"/>
  <c r="AS101" i="9" s="1"/>
  <c r="AT101" i="9" s="1"/>
  <c r="AL101" i="23" s="1"/>
  <c r="L113" i="9"/>
  <c r="M113" i="9" s="1"/>
  <c r="N113" i="9" s="1"/>
  <c r="AH113" i="23" s="1"/>
  <c r="AB104" i="9"/>
  <c r="AC104" i="9" s="1"/>
  <c r="AD104" i="9" s="1"/>
  <c r="AJ104" i="23" s="1"/>
  <c r="BS101" i="8"/>
  <c r="BT101" i="8" s="1"/>
  <c r="BU101" i="8" s="1"/>
  <c r="Z101" i="23" s="1"/>
  <c r="L108" i="9"/>
  <c r="M108" i="9" s="1"/>
  <c r="N108" i="9" s="1"/>
  <c r="AH108" i="23" s="1"/>
  <c r="AB108" i="9"/>
  <c r="AC108" i="9" s="1"/>
  <c r="AD108" i="9" s="1"/>
  <c r="AJ108" i="23" s="1"/>
  <c r="BS102" i="8"/>
  <c r="BT102" i="8" s="1"/>
  <c r="BU102" i="8" s="1"/>
  <c r="Z102" i="23" s="1"/>
  <c r="AJ102" i="9"/>
  <c r="AK102" i="9" s="1"/>
  <c r="AL102" i="9" s="1"/>
  <c r="AK102" i="23" s="1"/>
  <c r="BC101" i="8"/>
  <c r="BD101" i="8" s="1"/>
  <c r="BE101" i="8" s="1"/>
  <c r="X101" i="23" s="1"/>
  <c r="L103" i="8"/>
  <c r="M103" i="8" s="1"/>
  <c r="N103" i="8" s="1"/>
  <c r="Q103" i="23" s="1"/>
  <c r="T102" i="9"/>
  <c r="U102" i="9" s="1"/>
  <c r="V102" i="9" s="1"/>
  <c r="AI102" i="23" s="1"/>
  <c r="BS111" i="8"/>
  <c r="BT111" i="8" s="1"/>
  <c r="BU111" i="8" s="1"/>
  <c r="Z111" i="23" s="1"/>
  <c r="AR104" i="9"/>
  <c r="AS104" i="9" s="1"/>
  <c r="AT104" i="9" s="1"/>
  <c r="AL104" i="23" s="1"/>
  <c r="BK102" i="8"/>
  <c r="BL102" i="8" s="1"/>
  <c r="BM102" i="8" s="1"/>
  <c r="Y102" i="23" s="1"/>
  <c r="BK109" i="8"/>
  <c r="BL109" i="8" s="1"/>
  <c r="BM109" i="8" s="1"/>
  <c r="Y109" i="23" s="1"/>
  <c r="AR111" i="9"/>
  <c r="AS111" i="9" s="1"/>
  <c r="AT111" i="9" s="1"/>
  <c r="AL111" i="23" s="1"/>
  <c r="T111" i="9"/>
  <c r="U111" i="9" s="1"/>
  <c r="V111" i="9" s="1"/>
  <c r="AI111" i="23" s="1"/>
  <c r="L111" i="9"/>
  <c r="M111" i="9" s="1"/>
  <c r="N111" i="9" s="1"/>
  <c r="AH111" i="23" s="1"/>
  <c r="L102" i="9"/>
  <c r="M102" i="9" s="1"/>
  <c r="N102" i="9" s="1"/>
  <c r="AH102" i="23" s="1"/>
  <c r="AB102" i="9"/>
  <c r="AC102" i="9" s="1"/>
  <c r="AD102" i="9" s="1"/>
  <c r="AJ102" i="23" s="1"/>
  <c r="BS109" i="8"/>
  <c r="BT109" i="8" s="1"/>
  <c r="BU109" i="8" s="1"/>
  <c r="Z109" i="23" s="1"/>
  <c r="AR108" i="9"/>
  <c r="AS108" i="9" s="1"/>
  <c r="AT108" i="9" s="1"/>
  <c r="AL108" i="23" s="1"/>
  <c r="T109" i="9"/>
  <c r="U109" i="9" s="1"/>
  <c r="V109" i="9" s="1"/>
  <c r="AI109" i="23" s="1"/>
  <c r="L109" i="9"/>
  <c r="M109" i="9" s="1"/>
  <c r="N109" i="9" s="1"/>
  <c r="AH109" i="23" s="1"/>
  <c r="AB103" i="9"/>
  <c r="AC103" i="9" s="1"/>
  <c r="AD103" i="9" s="1"/>
  <c r="AJ103" i="23" s="1"/>
  <c r="BK111" i="8"/>
  <c r="BL111" i="8" s="1"/>
  <c r="BM111" i="8" s="1"/>
  <c r="Y111" i="23" s="1"/>
  <c r="AJ109" i="9"/>
  <c r="AK109" i="9" s="1"/>
  <c r="AL109" i="9" s="1"/>
  <c r="AK109" i="23" s="1"/>
  <c r="AR109" i="9"/>
  <c r="AS109" i="9" s="1"/>
  <c r="AT109" i="9" s="1"/>
  <c r="AL109" i="23" s="1"/>
  <c r="T110" i="9"/>
  <c r="U110" i="9" s="1"/>
  <c r="V110" i="9" s="1"/>
  <c r="AI110" i="23" s="1"/>
  <c r="AB101" i="9"/>
  <c r="AC101" i="9" s="1"/>
  <c r="AD101" i="9" s="1"/>
  <c r="AJ101" i="23" s="1"/>
  <c r="BS104" i="8"/>
  <c r="BT104" i="8" s="1"/>
  <c r="BU104" i="8" s="1"/>
  <c r="Z104" i="23" s="1"/>
  <c r="L103" i="9"/>
  <c r="M103" i="9" s="1"/>
  <c r="N103" i="9" s="1"/>
  <c r="AH103" i="23" s="1"/>
  <c r="BK110" i="8"/>
  <c r="BL110" i="8" s="1"/>
  <c r="BM110" i="8" s="1"/>
  <c r="Y110" i="23" s="1"/>
  <c r="AJ111" i="9"/>
  <c r="AK111" i="9" s="1"/>
  <c r="AL111" i="9" s="1"/>
  <c r="AK111" i="23" s="1"/>
  <c r="L108" i="8"/>
  <c r="M108" i="8" s="1"/>
  <c r="N108" i="8" s="1"/>
  <c r="Q108" i="23" s="1"/>
  <c r="T108" i="9"/>
  <c r="U108" i="9" s="1"/>
  <c r="V108" i="9" s="1"/>
  <c r="AI108" i="23" s="1"/>
  <c r="L110" i="9"/>
  <c r="M110" i="9" s="1"/>
  <c r="N110" i="9" s="1"/>
  <c r="AH110" i="23" s="1"/>
  <c r="CQ104" i="8"/>
  <c r="CR104" i="8" s="1"/>
  <c r="CS104" i="8" s="1"/>
  <c r="AC104" i="23" s="1"/>
  <c r="CQ102" i="8"/>
  <c r="CR102" i="8" s="1"/>
  <c r="CS102" i="8" s="1"/>
  <c r="AC102" i="23" s="1"/>
  <c r="CQ103" i="8"/>
  <c r="CR103" i="8" s="1"/>
  <c r="CS103" i="8" s="1"/>
  <c r="AC103" i="23" s="1"/>
  <c r="CQ101" i="8"/>
  <c r="CR101" i="8" s="1"/>
  <c r="CS101" i="8" s="1"/>
  <c r="AC101" i="23" s="1"/>
  <c r="AU101" i="8"/>
  <c r="AV101" i="8" s="1"/>
  <c r="AW101" i="8" s="1"/>
  <c r="V101" i="23" s="1"/>
  <c r="AU103" i="8"/>
  <c r="AV103" i="8" s="1"/>
  <c r="AW103" i="8" s="1"/>
  <c r="V103" i="23" s="1"/>
  <c r="AU102" i="8"/>
  <c r="AV102" i="8" s="1"/>
  <c r="AW102" i="8" s="1"/>
  <c r="V102" i="23" s="1"/>
  <c r="AU104" i="8"/>
  <c r="AV104" i="8" s="1"/>
  <c r="AW104" i="8" s="1"/>
  <c r="V104" i="23" s="1"/>
  <c r="BK101" i="8"/>
  <c r="BL101" i="8" s="1"/>
  <c r="BM101" i="8" s="1"/>
  <c r="Y101" i="23" s="1"/>
  <c r="AR102" i="9"/>
  <c r="AS102" i="9" s="1"/>
  <c r="AT102" i="9" s="1"/>
  <c r="AL102" i="23" s="1"/>
  <c r="L104" i="8"/>
  <c r="M104" i="8" s="1"/>
  <c r="N104" i="8" s="1"/>
  <c r="Q104" i="23" s="1"/>
  <c r="T101" i="9"/>
  <c r="U101" i="9" s="1"/>
  <c r="V101" i="9" s="1"/>
  <c r="AI101" i="23" s="1"/>
  <c r="BC104" i="8"/>
  <c r="BD104" i="8" s="1"/>
  <c r="BE104" i="8" s="1"/>
  <c r="X104" i="23" s="1"/>
  <c r="L101" i="8"/>
  <c r="M101" i="8" s="1"/>
  <c r="N101" i="8" s="1"/>
  <c r="Q101" i="23" s="1"/>
  <c r="T103" i="9"/>
  <c r="U103" i="9" s="1"/>
  <c r="V103" i="9" s="1"/>
  <c r="AI103" i="23" s="1"/>
  <c r="L104" i="9"/>
  <c r="M104" i="9" s="1"/>
  <c r="N104" i="9" s="1"/>
  <c r="AH104" i="23" s="1"/>
  <c r="BC103" i="8"/>
  <c r="BD103" i="8" s="1"/>
  <c r="BE103" i="8" s="1"/>
  <c r="X103" i="23" s="1"/>
  <c r="BK104" i="8"/>
  <c r="BL104" i="8" s="1"/>
  <c r="BM104" i="8" s="1"/>
  <c r="Y104" i="23" s="1"/>
  <c r="AJ104" i="9"/>
  <c r="AK104" i="9" s="1"/>
  <c r="AL104" i="9" s="1"/>
  <c r="AK104" i="23" s="1"/>
  <c r="AR103" i="9"/>
  <c r="AS103" i="9" s="1"/>
  <c r="AT103" i="9" s="1"/>
  <c r="AL103" i="23" s="1"/>
  <c r="L102" i="8"/>
  <c r="M102" i="8" s="1"/>
  <c r="N102" i="8" s="1"/>
  <c r="Q102" i="23" s="1"/>
  <c r="T104" i="9"/>
  <c r="U104" i="9" s="1"/>
  <c r="V104" i="9" s="1"/>
  <c r="AI104" i="23" s="1"/>
  <c r="L101" i="9"/>
  <c r="M101" i="9" s="1"/>
  <c r="N101" i="9" s="1"/>
  <c r="AH101" i="23" s="1"/>
  <c r="BC102" i="8"/>
  <c r="BD102" i="8" s="1"/>
  <c r="BE102" i="8" s="1"/>
  <c r="X102" i="23" s="1"/>
  <c r="CI101" i="8"/>
  <c r="CJ101" i="8" s="1"/>
  <c r="CK101" i="8" s="1"/>
  <c r="AB101" i="23" s="1"/>
  <c r="CI102" i="8"/>
  <c r="CJ102" i="8" s="1"/>
  <c r="CK102" i="8" s="1"/>
  <c r="AB102" i="23" s="1"/>
  <c r="CI103" i="8"/>
  <c r="CJ103" i="8" s="1"/>
  <c r="CK103" i="8" s="1"/>
  <c r="AB103" i="23" s="1"/>
  <c r="CI104" i="8"/>
  <c r="CJ104" i="8" s="1"/>
  <c r="CK104" i="8" s="1"/>
  <c r="AB104" i="23" s="1"/>
  <c r="BS103" i="8"/>
  <c r="BT103" i="8" s="1"/>
  <c r="BU103" i="8" s="1"/>
  <c r="Z103" i="23" s="1"/>
  <c r="T95" i="9"/>
  <c r="U95" i="9" s="1"/>
  <c r="V95" i="9" s="1"/>
  <c r="AI95" i="23" s="1"/>
  <c r="AB96" i="9"/>
  <c r="AC96" i="9" s="1"/>
  <c r="AD96" i="9" s="1"/>
  <c r="AJ96" i="23" s="1"/>
  <c r="BS96" i="8"/>
  <c r="BT96" i="8" s="1"/>
  <c r="BU96" i="8" s="1"/>
  <c r="Z96" i="23" s="1"/>
  <c r="AR95" i="9"/>
  <c r="AS95" i="9" s="1"/>
  <c r="AT95" i="9" s="1"/>
  <c r="AL95" i="23" s="1"/>
  <c r="BK95" i="8"/>
  <c r="BL95" i="8" s="1"/>
  <c r="BM95" i="8" s="1"/>
  <c r="Y95" i="23" s="1"/>
  <c r="L95" i="9"/>
  <c r="M95" i="9" s="1"/>
  <c r="N95" i="9" s="1"/>
  <c r="AH95" i="23" s="1"/>
  <c r="AB95" i="9"/>
  <c r="AC95" i="9" s="1"/>
  <c r="AD95" i="9" s="1"/>
  <c r="AJ95" i="23" s="1"/>
  <c r="T96" i="9"/>
  <c r="U96" i="9" s="1"/>
  <c r="V96" i="9" s="1"/>
  <c r="AI96" i="23" s="1"/>
  <c r="CA95" i="8"/>
  <c r="CB95" i="8" s="1"/>
  <c r="CC95" i="8" s="1"/>
  <c r="AA95" i="23" s="1"/>
  <c r="CA96" i="8"/>
  <c r="CB96" i="8" s="1"/>
  <c r="CC96" i="8" s="1"/>
  <c r="AA96" i="23" s="1"/>
  <c r="BS95" i="8"/>
  <c r="BT95" i="8" s="1"/>
  <c r="BU95" i="8" s="1"/>
  <c r="Z95" i="23" s="1"/>
  <c r="BK96" i="8"/>
  <c r="BL96" i="8" s="1"/>
  <c r="BM96" i="8" s="1"/>
  <c r="Y96" i="23" s="1"/>
  <c r="AR96" i="9"/>
  <c r="AS96" i="9" s="1"/>
  <c r="AT96" i="9" s="1"/>
  <c r="AL96" i="23" s="1"/>
  <c r="L96" i="9"/>
  <c r="M96" i="9" s="1"/>
  <c r="N96" i="9" s="1"/>
  <c r="AH96" i="23" s="1"/>
  <c r="T96" i="8"/>
  <c r="U96" i="8" s="1"/>
  <c r="V96" i="8" s="1"/>
  <c r="R96" i="23" s="1"/>
  <c r="T95" i="8"/>
  <c r="U95" i="8" s="1"/>
  <c r="V95" i="8" s="1"/>
  <c r="R95" i="23" s="1"/>
  <c r="L8" i="9"/>
  <c r="M8" i="9" s="1"/>
  <c r="N8" i="9" s="1"/>
  <c r="AH8" i="23" s="1"/>
  <c r="L9" i="9"/>
  <c r="M9" i="9" s="1"/>
  <c r="N9" i="9" s="1"/>
  <c r="AH9" i="23" s="1"/>
  <c r="AB9" i="9"/>
  <c r="AC9" i="9" s="1"/>
  <c r="AD9" i="9" s="1"/>
  <c r="AJ9" i="23" s="1"/>
  <c r="AB8" i="9"/>
  <c r="AC8" i="9" s="1"/>
  <c r="AD8" i="9" s="1"/>
  <c r="AJ8" i="23" s="1"/>
  <c r="BS8" i="8"/>
  <c r="BT8" i="8" s="1"/>
  <c r="BU8" i="8" s="1"/>
  <c r="Z8" i="23" s="1"/>
  <c r="BS9" i="8"/>
  <c r="BT9" i="8" s="1"/>
  <c r="BU9" i="8" s="1"/>
  <c r="Z9" i="23" s="1"/>
  <c r="AR8" i="9"/>
  <c r="AS8" i="9" s="1"/>
  <c r="AT8" i="9" s="1"/>
  <c r="AL8" i="23" s="1"/>
  <c r="AR9" i="9"/>
  <c r="AS9" i="9" s="1"/>
  <c r="AT9" i="9" s="1"/>
  <c r="AL9" i="23" s="1"/>
  <c r="T9" i="9"/>
  <c r="U9" i="9" s="1"/>
  <c r="V9" i="9" s="1"/>
  <c r="AI9" i="23" s="1"/>
  <c r="T8" i="9"/>
  <c r="U8" i="9" s="1"/>
  <c r="V8" i="9" s="1"/>
  <c r="AI8" i="23" s="1"/>
  <c r="BC8" i="8"/>
  <c r="BD8" i="8" s="1"/>
  <c r="BE8" i="8" s="1"/>
  <c r="X8" i="23" s="1"/>
  <c r="BC9" i="8"/>
  <c r="BD9" i="8" s="1"/>
  <c r="BE9" i="8" s="1"/>
  <c r="X9" i="23" s="1"/>
  <c r="L9" i="8"/>
  <c r="M9" i="8" s="1"/>
  <c r="N9" i="8" s="1"/>
  <c r="Q9" i="23" s="1"/>
  <c r="L8" i="8"/>
  <c r="M8" i="8" s="1"/>
  <c r="N8" i="8" s="1"/>
  <c r="Q8" i="23" s="1"/>
  <c r="AB90" i="9"/>
  <c r="AC90" i="9" s="1"/>
  <c r="AD90" i="9" s="1"/>
  <c r="AJ90" i="23" s="1"/>
  <c r="L91" i="9"/>
  <c r="M91" i="9" s="1"/>
  <c r="N91" i="9" s="1"/>
  <c r="AH91" i="23" s="1"/>
  <c r="L90" i="9"/>
  <c r="M90" i="9" s="1"/>
  <c r="N90" i="9" s="1"/>
  <c r="AH90" i="23" s="1"/>
  <c r="BC90" i="8"/>
  <c r="BD90" i="8" s="1"/>
  <c r="BE90" i="8" s="1"/>
  <c r="X90" i="23" s="1"/>
  <c r="T91" i="9"/>
  <c r="U91" i="9" s="1"/>
  <c r="V91" i="9" s="1"/>
  <c r="AI91" i="23" s="1"/>
  <c r="BK91" i="8"/>
  <c r="BL91" i="8" s="1"/>
  <c r="BM91" i="8" s="1"/>
  <c r="Y91" i="23" s="1"/>
  <c r="AR91" i="9"/>
  <c r="AS91" i="9" s="1"/>
  <c r="AT91" i="9" s="1"/>
  <c r="AL91" i="23" s="1"/>
  <c r="T90" i="9"/>
  <c r="U90" i="9" s="1"/>
  <c r="V90" i="9" s="1"/>
  <c r="AI90" i="23" s="1"/>
  <c r="AF90" i="8"/>
  <c r="AG90" i="8" s="1"/>
  <c r="AH90" i="8" s="1"/>
  <c r="T90" i="23" s="1"/>
  <c r="W90" i="23" s="1"/>
  <c r="AF91" i="8"/>
  <c r="AG91" i="8" s="1"/>
  <c r="AH91" i="8" s="1"/>
  <c r="T91" i="23" s="1"/>
  <c r="W91" i="23" s="1"/>
  <c r="L90" i="8"/>
  <c r="M90" i="8" s="1"/>
  <c r="N90" i="8" s="1"/>
  <c r="Q90" i="23" s="1"/>
  <c r="AB91" i="9"/>
  <c r="AC91" i="9" s="1"/>
  <c r="AD91" i="9" s="1"/>
  <c r="AJ91" i="23" s="1"/>
  <c r="BC91" i="8"/>
  <c r="BD91" i="8" s="1"/>
  <c r="BE91" i="8" s="1"/>
  <c r="X91" i="23" s="1"/>
  <c r="AR90" i="9"/>
  <c r="AS90" i="9" s="1"/>
  <c r="AT90" i="9" s="1"/>
  <c r="AL90" i="23" s="1"/>
  <c r="BS90" i="8"/>
  <c r="BT90" i="8" s="1"/>
  <c r="BU90" i="8" s="1"/>
  <c r="Z90" i="23" s="1"/>
  <c r="L91" i="8"/>
  <c r="M91" i="8" s="1"/>
  <c r="N91" i="8" s="1"/>
  <c r="Q91" i="23" s="1"/>
  <c r="R122" i="9"/>
  <c r="AZ122" i="8"/>
  <c r="BI122" i="8"/>
  <c r="I122" i="9"/>
  <c r="L89" i="9"/>
  <c r="M89" i="9" s="1"/>
  <c r="AB89" i="9"/>
  <c r="AC89" i="9" s="1"/>
  <c r="Z122" i="4"/>
  <c r="S122" i="4"/>
  <c r="Y122" i="4"/>
  <c r="BX122" i="8"/>
  <c r="AP122" i="9"/>
  <c r="I122" i="8"/>
  <c r="BK89" i="8"/>
  <c r="BL89" i="8" s="1"/>
  <c r="Q122" i="8"/>
  <c r="AC122" i="8"/>
  <c r="J122" i="4"/>
  <c r="K122" i="4" s="1"/>
  <c r="AN11" i="18" s="1"/>
  <c r="Z122" i="9"/>
  <c r="BH122" i="8"/>
  <c r="AD122" i="8"/>
  <c r="CG122" i="8"/>
  <c r="CO122" i="8"/>
  <c r="BA122" i="8"/>
  <c r="O122" i="4"/>
  <c r="P122" i="4" s="1"/>
  <c r="AN12" i="18" s="1"/>
  <c r="R122" i="8"/>
  <c r="BQ122" i="8"/>
  <c r="CN122" i="8"/>
  <c r="AG122" i="9"/>
  <c r="I122" i="4"/>
  <c r="AH122" i="9"/>
  <c r="BY122" i="8"/>
  <c r="J122" i="8"/>
  <c r="CF122" i="8"/>
  <c r="N122" i="4"/>
  <c r="Q122" i="9"/>
  <c r="T89" i="9"/>
  <c r="U89" i="9" s="1"/>
  <c r="Y122" i="9"/>
  <c r="AR89" i="9"/>
  <c r="AS89" i="9" s="1"/>
  <c r="BC89" i="8"/>
  <c r="BD89" i="8" s="1"/>
  <c r="T122" i="4"/>
  <c r="U122" i="4" s="1"/>
  <c r="AN13" i="18" s="1"/>
  <c r="BP122" i="8"/>
  <c r="L89" i="8"/>
  <c r="M89" i="8" s="1"/>
  <c r="AO122" i="9"/>
  <c r="AJ89" i="9"/>
  <c r="AK89" i="9" s="1"/>
  <c r="BS89" i="8"/>
  <c r="BT89" i="8" s="1"/>
  <c r="AL122" i="8"/>
  <c r="AM122" i="8" s="1"/>
  <c r="AN24" i="18" s="1"/>
  <c r="CY40" i="8"/>
  <c r="AN34" i="5" s="1"/>
  <c r="CV40" i="8"/>
  <c r="AN33" i="5" s="1"/>
  <c r="DB40" i="8"/>
  <c r="AN35" i="5" s="1"/>
  <c r="AZ40" i="9"/>
  <c r="AN43" i="5" s="1"/>
  <c r="BC40" i="9"/>
  <c r="AN44" i="5" s="1"/>
  <c r="AW40" i="9"/>
  <c r="AN42" i="5" s="1"/>
  <c r="K40" i="4"/>
  <c r="AN11" i="5" s="1"/>
  <c r="AJ40" i="4"/>
  <c r="AN16" i="5" s="1"/>
  <c r="AM40" i="4"/>
  <c r="AN17" i="5" s="1"/>
  <c r="AP40" i="4"/>
  <c r="AN18" i="5" s="1"/>
  <c r="AA122" i="4"/>
  <c r="AB122" i="4" s="1"/>
  <c r="AN14" i="18" s="1"/>
  <c r="AF122" i="4"/>
  <c r="AG122" i="4" s="1"/>
  <c r="AN15" i="18" s="1"/>
  <c r="AG89" i="4"/>
  <c r="L89" i="23" s="1"/>
  <c r="H11" i="18" s="1" a="1"/>
  <c r="AC48" i="9"/>
  <c r="AD48" i="9" s="1"/>
  <c r="AJ48" i="23" s="1"/>
  <c r="AK48" i="9"/>
  <c r="AL48" i="9" s="1"/>
  <c r="AK48" i="23" s="1"/>
  <c r="M48" i="9"/>
  <c r="N48" i="9" s="1"/>
  <c r="AH48" i="23" s="1"/>
  <c r="AS48" i="9"/>
  <c r="AT48" i="9" s="1"/>
  <c r="AL48" i="23" s="1"/>
  <c r="U48" i="9"/>
  <c r="V48" i="9" s="1"/>
  <c r="AI48" i="23" s="1"/>
  <c r="BD48" i="8"/>
  <c r="BE48" i="8" s="1"/>
  <c r="X48" i="23" s="1"/>
  <c r="BL48" i="8"/>
  <c r="BT48" i="8"/>
  <c r="BU48" i="8" s="1"/>
  <c r="Z48" i="23" s="1"/>
  <c r="M48" i="8"/>
  <c r="N48" i="8" s="1"/>
  <c r="Q48" i="23" s="1"/>
  <c r="Q40" i="9"/>
  <c r="T7" i="9"/>
  <c r="U7" i="9" s="1"/>
  <c r="L7" i="9"/>
  <c r="M7" i="9" s="1"/>
  <c r="BP40" i="8"/>
  <c r="BS7" i="8"/>
  <c r="BT7" i="8" s="1"/>
  <c r="AO40" i="9"/>
  <c r="AR7" i="9"/>
  <c r="AS7" i="9" s="1"/>
  <c r="BK7" i="8"/>
  <c r="BL7" i="8" s="1"/>
  <c r="Y40" i="9"/>
  <c r="AB7" i="9"/>
  <c r="AC7" i="9" s="1"/>
  <c r="AG40" i="9"/>
  <c r="AJ7" i="9"/>
  <c r="AK7" i="9" s="1"/>
  <c r="AZ40" i="8"/>
  <c r="BC7" i="8"/>
  <c r="BD7" i="8" s="1"/>
  <c r="L7" i="8"/>
  <c r="M7" i="8" s="1"/>
  <c r="AG40" i="8"/>
  <c r="AH40" i="8" s="1"/>
  <c r="AN23" i="5" s="1"/>
  <c r="AN26" i="5" s="1"/>
  <c r="V40" i="8"/>
  <c r="AN21" i="5" s="1"/>
  <c r="CJ40" i="8"/>
  <c r="CK40" i="8" s="1"/>
  <c r="AN31" i="5" s="1"/>
  <c r="AA40" i="4"/>
  <c r="AB40" i="4" s="1"/>
  <c r="AN14" i="5" s="1"/>
  <c r="CR40" i="8"/>
  <c r="CS40" i="8" s="1"/>
  <c r="AN32" i="5" s="1"/>
  <c r="AV40" i="8"/>
  <c r="AW40" i="8" s="1"/>
  <c r="AN25" i="5" s="1"/>
  <c r="U40" i="4"/>
  <c r="AN13" i="5" s="1"/>
  <c r="P40" i="4"/>
  <c r="AN12" i="5" s="1"/>
  <c r="I40" i="9"/>
  <c r="I40" i="8"/>
  <c r="AM40" i="8"/>
  <c r="AN24" i="5" s="1"/>
  <c r="Z40" i="8"/>
  <c r="AN22" i="5" s="1"/>
  <c r="AE40" i="4"/>
  <c r="CC40" i="8"/>
  <c r="AN30" i="5" s="1"/>
  <c r="BH40" i="8"/>
  <c r="H37" i="17" l="1" a="1"/>
  <c r="AI11" i="18"/>
  <c r="AB15" i="18"/>
  <c r="M13" i="18"/>
  <c r="AL15" i="18"/>
  <c r="L13" i="18"/>
  <c r="AL18" i="18"/>
  <c r="P16" i="18"/>
  <c r="T16" i="18"/>
  <c r="AE18" i="18"/>
  <c r="AC15" i="18"/>
  <c r="S14" i="18"/>
  <c r="AM13" i="18"/>
  <c r="Y11" i="18"/>
  <c r="L11" i="18"/>
  <c r="J11" i="18"/>
  <c r="P14" i="18"/>
  <c r="N14" i="18"/>
  <c r="AJ16" i="18"/>
  <c r="R17" i="18"/>
  <c r="O11" i="18"/>
  <c r="O16" i="18"/>
  <c r="AI17" i="18"/>
  <c r="H12" i="18"/>
  <c r="AL11" i="18"/>
  <c r="AB14" i="18"/>
  <c r="Z14" i="18"/>
  <c r="P17" i="18"/>
  <c r="AD17" i="18"/>
  <c r="U12" i="18"/>
  <c r="I18" i="18"/>
  <c r="AM16" i="18"/>
  <c r="W18" i="18"/>
  <c r="K15" i="18"/>
  <c r="X15" i="18"/>
  <c r="V15" i="18"/>
  <c r="AB17" i="18"/>
  <c r="J18" i="18"/>
  <c r="AG12" i="18"/>
  <c r="AJ12" i="18"/>
  <c r="R13" i="18"/>
  <c r="AE15" i="18"/>
  <c r="AC13" i="18"/>
  <c r="W15" i="18"/>
  <c r="AE14" i="18"/>
  <c r="K12" i="18"/>
  <c r="S17" i="18"/>
  <c r="M16" i="18"/>
  <c r="Y15" i="18"/>
  <c r="AA14" i="18"/>
  <c r="K13" i="18"/>
  <c r="AH18" i="18"/>
  <c r="U13" i="18"/>
  <c r="T13" i="18"/>
  <c r="N13" i="18"/>
  <c r="AF15" i="18"/>
  <c r="Z15" i="18"/>
  <c r="L18" i="18"/>
  <c r="V18" i="18"/>
  <c r="I13" i="18"/>
  <c r="H13" i="18"/>
  <c r="AE12" i="18"/>
  <c r="AA17" i="18"/>
  <c r="W16" i="18"/>
  <c r="AK15" i="18"/>
  <c r="AM14" i="18"/>
  <c r="Q13" i="18"/>
  <c r="AD13" i="18"/>
  <c r="J13" i="18"/>
  <c r="P13" i="18"/>
  <c r="AB18" i="18"/>
  <c r="AF18" i="18"/>
  <c r="AJ18" i="18"/>
  <c r="I17" i="18"/>
  <c r="Y16" i="18"/>
  <c r="K18" i="18"/>
  <c r="X11" i="18"/>
  <c r="V11" i="18"/>
  <c r="AB13" i="18"/>
  <c r="J14" i="18"/>
  <c r="AF16" i="18"/>
  <c r="AD16" i="18"/>
  <c r="AK11" i="18"/>
  <c r="O12" i="18"/>
  <c r="K11" i="18"/>
  <c r="AJ13" i="18"/>
  <c r="R11" i="18"/>
  <c r="J16" i="18"/>
  <c r="N16" i="18"/>
  <c r="AH13" i="18"/>
  <c r="U15" i="18"/>
  <c r="AA13" i="18"/>
  <c r="K16" i="18"/>
  <c r="H14" i="18"/>
  <c r="AL13" i="18"/>
  <c r="AB16" i="18"/>
  <c r="Z16" i="18"/>
  <c r="Q11" i="18"/>
  <c r="AJ11" i="18"/>
  <c r="AH11" i="18"/>
  <c r="AE16" i="18"/>
  <c r="Q15" i="18"/>
  <c r="AG16" i="18"/>
  <c r="W13" i="18"/>
  <c r="X17" i="18"/>
  <c r="V17" i="18"/>
  <c r="AC11" i="18"/>
  <c r="P12" i="18"/>
  <c r="N12" i="18"/>
  <c r="AJ14" i="18"/>
  <c r="R15" i="18"/>
  <c r="Q14" i="18"/>
  <c r="AK17" i="18"/>
  <c r="AA11" i="18"/>
  <c r="S12" i="18"/>
  <c r="Y12" i="18"/>
  <c r="AB12" i="18"/>
  <c r="Z12" i="18"/>
  <c r="P15" i="18"/>
  <c r="AD15" i="18"/>
  <c r="T18" i="18"/>
  <c r="R18" i="18"/>
  <c r="Q18" i="18"/>
  <c r="AK14" i="18"/>
  <c r="AI16" i="18"/>
  <c r="AI12" i="18"/>
  <c r="S15" i="18"/>
  <c r="W12" i="18"/>
  <c r="AG18" i="18"/>
  <c r="O18" i="18"/>
  <c r="Q17" i="18"/>
  <c r="U16" i="18"/>
  <c r="AH14" i="18"/>
  <c r="T17" i="18"/>
  <c r="N17" i="18"/>
  <c r="AG11" i="18"/>
  <c r="AF11" i="18"/>
  <c r="Z11" i="18"/>
  <c r="L14" i="18"/>
  <c r="V14" i="18"/>
  <c r="H17" i="18"/>
  <c r="S13" i="18"/>
  <c r="AA15" i="18"/>
  <c r="O13" i="18"/>
  <c r="AE11" i="18"/>
  <c r="Y18" i="18"/>
  <c r="Y13" i="18"/>
  <c r="V13" i="18"/>
  <c r="X13" i="18"/>
  <c r="H16" i="18"/>
  <c r="X18" i="18"/>
  <c r="Z18" i="18"/>
  <c r="AD18" i="18"/>
  <c r="R16" i="18"/>
  <c r="AM17" i="18"/>
  <c r="M17" i="18"/>
  <c r="AI13" i="18"/>
  <c r="X16" i="18"/>
  <c r="AL16" i="18"/>
  <c r="M11" i="18"/>
  <c r="P11" i="18"/>
  <c r="AD11" i="18"/>
  <c r="T14" i="18"/>
  <c r="R14" i="18"/>
  <c r="AC14" i="18"/>
  <c r="AK18" i="18"/>
  <c r="AK13" i="18"/>
  <c r="AE13" i="18"/>
  <c r="AC17" i="18"/>
  <c r="I12" i="18"/>
  <c r="J12" i="18"/>
  <c r="AD14" i="18"/>
  <c r="AH17" i="18"/>
  <c r="O15" i="18"/>
  <c r="X12" i="18"/>
  <c r="L15" i="18"/>
  <c r="P18" i="18"/>
  <c r="AK12" i="18"/>
  <c r="AC16" i="18"/>
  <c r="AI14" i="18"/>
  <c r="S16" i="18"/>
  <c r="I14" i="18"/>
  <c r="AC18" i="18"/>
  <c r="AH12" i="18"/>
  <c r="N15" i="18"/>
  <c r="Z17" i="18"/>
  <c r="L12" i="18"/>
  <c r="H15" i="18"/>
  <c r="AA16" i="18"/>
  <c r="U14" i="18"/>
  <c r="T12" i="18"/>
  <c r="AD12" i="18"/>
  <c r="H11" i="18"/>
  <c r="AK16" i="18"/>
  <c r="U11" i="18"/>
  <c r="Z13" i="18"/>
  <c r="S11" i="18"/>
  <c r="O17" i="18"/>
  <c r="AI15" i="18"/>
  <c r="AB11" i="18"/>
  <c r="AF14" i="18"/>
  <c r="AJ17" i="18"/>
  <c r="AM18" i="18"/>
  <c r="K17" i="18"/>
  <c r="AL12" i="18"/>
  <c r="J15" i="18"/>
  <c r="N18" i="18"/>
  <c r="U17" i="18"/>
  <c r="M18" i="18"/>
  <c r="O14" i="18"/>
  <c r="AG14" i="18"/>
  <c r="AM11" i="18"/>
  <c r="AE17" i="18"/>
  <c r="T15" i="18"/>
  <c r="AF17" i="18"/>
  <c r="M12" i="18"/>
  <c r="V12" i="18"/>
  <c r="W14" i="18"/>
  <c r="M15" i="18"/>
  <c r="AM12" i="18"/>
  <c r="U18" i="18"/>
  <c r="X14" i="18"/>
  <c r="L17" i="18"/>
  <c r="Q12" i="18"/>
  <c r="R12" i="18"/>
  <c r="K14" i="18"/>
  <c r="W11" i="18"/>
  <c r="AL17" i="18"/>
  <c r="AF12" i="18"/>
  <c r="AJ15" i="18"/>
  <c r="AG13" i="18"/>
  <c r="AI18" i="18"/>
  <c r="M14" i="18"/>
  <c r="W17" i="18"/>
  <c r="AM15" i="18"/>
  <c r="AH16" i="18"/>
  <c r="T11" i="18"/>
  <c r="AF13" i="18"/>
  <c r="L16" i="18"/>
  <c r="I11" i="18"/>
  <c r="Y14" i="18"/>
  <c r="AG17" i="18"/>
  <c r="Q16" i="18"/>
  <c r="AA12" i="18"/>
  <c r="AL14" i="18"/>
  <c r="J17" i="18"/>
  <c r="I16" i="18"/>
  <c r="AG15" i="18"/>
  <c r="H18" i="18"/>
  <c r="AC12" i="18"/>
  <c r="AH15" i="18"/>
  <c r="Y17" i="18"/>
  <c r="S18" i="18"/>
  <c r="I15" i="18"/>
  <c r="N11" i="18"/>
  <c r="V16" i="18"/>
  <c r="AA18" i="18"/>
  <c r="AS122" i="8"/>
  <c r="AR122" i="8"/>
  <c r="AG122" i="8"/>
  <c r="AH122" i="8" s="1"/>
  <c r="AN23" i="18" s="1"/>
  <c r="AN26" i="18" s="1"/>
  <c r="CB122" i="8"/>
  <c r="CC122" i="8" s="1"/>
  <c r="AN30" i="18" s="1"/>
  <c r="U122" i="8"/>
  <c r="V122" i="8" s="1"/>
  <c r="AN21" i="18" s="1"/>
  <c r="CJ122" i="8"/>
  <c r="CK122" i="8" s="1"/>
  <c r="AN31" i="18" s="1"/>
  <c r="CR122" i="8"/>
  <c r="CS122" i="8" s="1"/>
  <c r="AN32" i="18" s="1"/>
  <c r="AN19" i="18"/>
  <c r="N89" i="9"/>
  <c r="AH89" i="23" s="1"/>
  <c r="M122" i="9"/>
  <c r="N122" i="9" s="1"/>
  <c r="AN37" i="18" s="1"/>
  <c r="BU89" i="8"/>
  <c r="Z89" i="23" s="1"/>
  <c r="BT122" i="8"/>
  <c r="BU122" i="8" s="1"/>
  <c r="AN29" i="18" s="1"/>
  <c r="AT89" i="9"/>
  <c r="AL89" i="23" s="1"/>
  <c r="AS122" i="9"/>
  <c r="AT122" i="9" s="1"/>
  <c r="AN41" i="18" s="1"/>
  <c r="BM89" i="8"/>
  <c r="Y89" i="23" s="1"/>
  <c r="BL122" i="8"/>
  <c r="BM122" i="8" s="1"/>
  <c r="AN28" i="18" s="1"/>
  <c r="AL89" i="9"/>
  <c r="AK89" i="23" s="1"/>
  <c r="AK122" i="9"/>
  <c r="AL122" i="9" s="1"/>
  <c r="AN40" i="18" s="1"/>
  <c r="N89" i="8"/>
  <c r="Q89" i="23" s="1"/>
  <c r="M122" i="8"/>
  <c r="N122" i="8" s="1"/>
  <c r="AN20" i="18" s="1"/>
  <c r="V89" i="9"/>
  <c r="AI89" i="23" s="1"/>
  <c r="U122" i="9"/>
  <c r="V122" i="9" s="1"/>
  <c r="AN38" i="18" s="1"/>
  <c r="BE89" i="8"/>
  <c r="X89" i="23" s="1"/>
  <c r="BD122" i="8"/>
  <c r="BE122" i="8" s="1"/>
  <c r="AN27" i="18" s="1"/>
  <c r="AD89" i="9"/>
  <c r="AJ89" i="23" s="1"/>
  <c r="AC122" i="9"/>
  <c r="AD122" i="9" s="1"/>
  <c r="AN39" i="18" s="1"/>
  <c r="AK81" i="9"/>
  <c r="AL81" i="9" s="1"/>
  <c r="AN40" i="17" s="1"/>
  <c r="U81" i="9"/>
  <c r="V81" i="9" s="1"/>
  <c r="AN38" i="17" s="1"/>
  <c r="M81" i="9"/>
  <c r="N81" i="9" s="1"/>
  <c r="AN37" i="17" s="1"/>
  <c r="AS81" i="9"/>
  <c r="AT81" i="9" s="1"/>
  <c r="AN41" i="17" s="1"/>
  <c r="AC81" i="9"/>
  <c r="AD81" i="9" s="1"/>
  <c r="AN39" i="17" s="1"/>
  <c r="BD81" i="8"/>
  <c r="BE81" i="8" s="1"/>
  <c r="AN27" i="17" s="1"/>
  <c r="BL81" i="8"/>
  <c r="BM81" i="8" s="1"/>
  <c r="AN28" i="17" s="1"/>
  <c r="BM48" i="8"/>
  <c r="Y48" i="23" s="1"/>
  <c r="H20" i="17" s="1" a="1"/>
  <c r="BT81" i="8"/>
  <c r="BU81" i="8" s="1"/>
  <c r="AN29" i="17" s="1"/>
  <c r="M81" i="8"/>
  <c r="N81" i="8" s="1"/>
  <c r="AN20" i="17" s="1"/>
  <c r="C4" i="16"/>
  <c r="C6" i="16"/>
  <c r="AK40" i="9"/>
  <c r="AL40" i="9" s="1"/>
  <c r="AN40" i="5" s="1"/>
  <c r="AL7" i="9"/>
  <c r="AK7" i="23" s="1"/>
  <c r="BD40" i="8"/>
  <c r="BE40" i="8" s="1"/>
  <c r="AN27" i="5" s="1"/>
  <c r="BE7" i="8"/>
  <c r="X7" i="23" s="1"/>
  <c r="M40" i="9"/>
  <c r="N40" i="9" s="1"/>
  <c r="AN37" i="5" s="1"/>
  <c r="N7" i="9"/>
  <c r="AH7" i="23" s="1"/>
  <c r="U40" i="9"/>
  <c r="V40" i="9" s="1"/>
  <c r="AN38" i="5" s="1"/>
  <c r="V7" i="9"/>
  <c r="AI7" i="23" s="1"/>
  <c r="M40" i="8"/>
  <c r="N40" i="8" s="1"/>
  <c r="AN20" i="5" s="1"/>
  <c r="N7" i="8"/>
  <c r="Q7" i="23" s="1"/>
  <c r="BL40" i="8"/>
  <c r="BM40" i="8" s="1"/>
  <c r="AN28" i="5" s="1"/>
  <c r="BM7" i="8"/>
  <c r="Y7" i="23" s="1"/>
  <c r="AS40" i="9"/>
  <c r="AT40" i="9" s="1"/>
  <c r="AN41" i="5" s="1"/>
  <c r="AT7" i="9"/>
  <c r="AL7" i="23" s="1"/>
  <c r="AC40" i="9"/>
  <c r="AD40" i="9" s="1"/>
  <c r="AN39" i="5" s="1"/>
  <c r="AD7" i="9"/>
  <c r="AJ7" i="23" s="1"/>
  <c r="BT40" i="8"/>
  <c r="BU40" i="8" s="1"/>
  <c r="AN29" i="5" s="1"/>
  <c r="BU7" i="8"/>
  <c r="Z7" i="23" s="1"/>
  <c r="AF40" i="4"/>
  <c r="AG40" i="4" s="1"/>
  <c r="AN15" i="5" s="1"/>
  <c r="AN19" i="5" s="1"/>
  <c r="K20" i="17" l="1"/>
  <c r="Q20" i="17"/>
  <c r="V20" i="17"/>
  <c r="AA20" i="17"/>
  <c r="AG20" i="17"/>
  <c r="AL20" i="17"/>
  <c r="K21" i="17"/>
  <c r="Q21" i="17"/>
  <c r="V21" i="17"/>
  <c r="AA21" i="17"/>
  <c r="AG21" i="17"/>
  <c r="AL21" i="17"/>
  <c r="K22" i="17"/>
  <c r="Q22" i="17"/>
  <c r="V22" i="17"/>
  <c r="AA22" i="17"/>
  <c r="AG22" i="17"/>
  <c r="AL22" i="17"/>
  <c r="K23" i="17"/>
  <c r="Q23" i="17"/>
  <c r="V23" i="17"/>
  <c r="AA23" i="17"/>
  <c r="AG23" i="17"/>
  <c r="AL23" i="17"/>
  <c r="K24" i="17"/>
  <c r="Q24" i="17"/>
  <c r="V24" i="17"/>
  <c r="AA24" i="17"/>
  <c r="AG24" i="17"/>
  <c r="AL24" i="17"/>
  <c r="K25" i="17"/>
  <c r="Q25" i="17"/>
  <c r="V25" i="17"/>
  <c r="AA25" i="17"/>
  <c r="AG25" i="17"/>
  <c r="AL25" i="17"/>
  <c r="K26" i="17"/>
  <c r="Q26" i="17"/>
  <c r="V26" i="17"/>
  <c r="AA26" i="17"/>
  <c r="AG26" i="17"/>
  <c r="AL26" i="17"/>
  <c r="K27" i="17"/>
  <c r="Q27" i="17"/>
  <c r="V27" i="17"/>
  <c r="AA27" i="17"/>
  <c r="AG27" i="17"/>
  <c r="AL27" i="17"/>
  <c r="K28" i="17"/>
  <c r="Q28" i="17"/>
  <c r="V28" i="17"/>
  <c r="AA28" i="17"/>
  <c r="AG28" i="17"/>
  <c r="AL28" i="17"/>
  <c r="K29" i="17"/>
  <c r="Q29" i="17"/>
  <c r="V29" i="17"/>
  <c r="AA29" i="17"/>
  <c r="AG29" i="17"/>
  <c r="AL29" i="17"/>
  <c r="I20" i="17"/>
  <c r="O20" i="17"/>
  <c r="W20" i="17"/>
  <c r="AD20" i="17"/>
  <c r="AK20" i="17"/>
  <c r="M21" i="17"/>
  <c r="S21" i="17"/>
  <c r="Z21" i="17"/>
  <c r="AH21" i="17"/>
  <c r="I22" i="17"/>
  <c r="O22" i="17"/>
  <c r="W22" i="17"/>
  <c r="AD22" i="17"/>
  <c r="AK22" i="17"/>
  <c r="M23" i="17"/>
  <c r="S23" i="17"/>
  <c r="Z23" i="17"/>
  <c r="AH23" i="17"/>
  <c r="I24" i="17"/>
  <c r="O24" i="17"/>
  <c r="W24" i="17"/>
  <c r="AD24" i="17"/>
  <c r="AK24" i="17"/>
  <c r="M25" i="17"/>
  <c r="S25" i="17"/>
  <c r="Z25" i="17"/>
  <c r="AH25" i="17"/>
  <c r="I26" i="17"/>
  <c r="O26" i="17"/>
  <c r="W26" i="17"/>
  <c r="AD26" i="17"/>
  <c r="AK26" i="17"/>
  <c r="M27" i="17"/>
  <c r="S27" i="17"/>
  <c r="Z27" i="17"/>
  <c r="AH27" i="17"/>
  <c r="I28" i="17"/>
  <c r="O28" i="17"/>
  <c r="W28" i="17"/>
  <c r="AD28" i="17"/>
  <c r="AK28" i="17"/>
  <c r="M29" i="17"/>
  <c r="S29" i="17"/>
  <c r="Z29" i="17"/>
  <c r="AH29" i="17"/>
  <c r="I30" i="17"/>
  <c r="N30" i="17"/>
  <c r="S30" i="17"/>
  <c r="Y30" i="17"/>
  <c r="AC30" i="17"/>
  <c r="AG30" i="17"/>
  <c r="AK30" i="17"/>
  <c r="I31" i="17"/>
  <c r="M31" i="17"/>
  <c r="Q31" i="17"/>
  <c r="U31" i="17"/>
  <c r="Y31" i="17"/>
  <c r="AC31" i="17"/>
  <c r="AG31" i="17"/>
  <c r="AK31" i="17"/>
  <c r="I32" i="17"/>
  <c r="M32" i="17"/>
  <c r="Q32" i="17"/>
  <c r="U32" i="17"/>
  <c r="Y32" i="17"/>
  <c r="AC32" i="17"/>
  <c r="AG32" i="17"/>
  <c r="AK32" i="17"/>
  <c r="I33" i="17"/>
  <c r="M33" i="17"/>
  <c r="Q33" i="17"/>
  <c r="U33" i="17"/>
  <c r="Y33" i="17"/>
  <c r="AC33" i="17"/>
  <c r="AG33" i="17"/>
  <c r="AK33" i="17"/>
  <c r="I34" i="17"/>
  <c r="M34" i="17"/>
  <c r="Q34" i="17"/>
  <c r="U34" i="17"/>
  <c r="Y34" i="17"/>
  <c r="AC34" i="17"/>
  <c r="AG34" i="17"/>
  <c r="AK34" i="17"/>
  <c r="I35" i="17"/>
  <c r="M35" i="17"/>
  <c r="Q35" i="17"/>
  <c r="U35" i="17"/>
  <c r="Y35" i="17"/>
  <c r="AC35" i="17"/>
  <c r="AG35" i="17"/>
  <c r="AK35" i="17"/>
  <c r="J20" i="17"/>
  <c r="S20" i="17"/>
  <c r="AC20" i="17"/>
  <c r="AM20" i="17"/>
  <c r="O21" i="17"/>
  <c r="Y21" i="17"/>
  <c r="AI21" i="17"/>
  <c r="M22" i="17"/>
  <c r="U22" i="17"/>
  <c r="AE22" i="17"/>
  <c r="I23" i="17"/>
  <c r="R23" i="17"/>
  <c r="AC23" i="17"/>
  <c r="AK23" i="17"/>
  <c r="N24" i="17"/>
  <c r="Y24" i="17"/>
  <c r="AH24" i="17"/>
  <c r="J25" i="17"/>
  <c r="U25" i="17"/>
  <c r="AD25" i="17"/>
  <c r="AM25" i="17"/>
  <c r="R26" i="17"/>
  <c r="Z26" i="17"/>
  <c r="AI26" i="17"/>
  <c r="N27" i="17"/>
  <c r="W27" i="17"/>
  <c r="AE27" i="17"/>
  <c r="J28" i="17"/>
  <c r="S28" i="17"/>
  <c r="AC28" i="17"/>
  <c r="AM28" i="17"/>
  <c r="O29" i="17"/>
  <c r="Y29" i="17"/>
  <c r="AI29" i="17"/>
  <c r="K30" i="17"/>
  <c r="R30" i="17"/>
  <c r="Z30" i="17"/>
  <c r="AE30" i="17"/>
  <c r="AJ30" i="17"/>
  <c r="J31" i="17"/>
  <c r="O31" i="17"/>
  <c r="T31" i="17"/>
  <c r="Z31" i="17"/>
  <c r="AE31" i="17"/>
  <c r="AJ31" i="17"/>
  <c r="J32" i="17"/>
  <c r="O32" i="17"/>
  <c r="T32" i="17"/>
  <c r="Z32" i="17"/>
  <c r="AE32" i="17"/>
  <c r="AJ32" i="17"/>
  <c r="J33" i="17"/>
  <c r="O33" i="17"/>
  <c r="T33" i="17"/>
  <c r="Z33" i="17"/>
  <c r="AE33" i="17"/>
  <c r="AJ33" i="17"/>
  <c r="J34" i="17"/>
  <c r="O34" i="17"/>
  <c r="T34" i="17"/>
  <c r="Z34" i="17"/>
  <c r="AE34" i="17"/>
  <c r="AJ34" i="17"/>
  <c r="J35" i="17"/>
  <c r="O35" i="17"/>
  <c r="T35" i="17"/>
  <c r="Z35" i="17"/>
  <c r="AE35" i="17"/>
  <c r="AJ35" i="17"/>
  <c r="R20" i="17"/>
  <c r="AE20" i="17"/>
  <c r="J21" i="17"/>
  <c r="W21" i="17"/>
  <c r="AK21" i="17"/>
  <c r="R22" i="17"/>
  <c r="AC22" i="17"/>
  <c r="J23" i="17"/>
  <c r="W23" i="17"/>
  <c r="AI23" i="17"/>
  <c r="R24" i="17"/>
  <c r="AC24" i="17"/>
  <c r="I25" i="17"/>
  <c r="W25" i="17"/>
  <c r="AI25" i="17"/>
  <c r="N26" i="17"/>
  <c r="AC26" i="17"/>
  <c r="I27" i="17"/>
  <c r="U27" i="17"/>
  <c r="AI27" i="17"/>
  <c r="N28" i="17"/>
  <c r="Z28" i="17"/>
  <c r="I29" i="17"/>
  <c r="U29" i="17"/>
  <c r="AE29" i="17"/>
  <c r="M30" i="17"/>
  <c r="V30" i="17"/>
  <c r="AD30" i="17"/>
  <c r="AL30" i="17"/>
  <c r="L31" i="17"/>
  <c r="S31" i="17"/>
  <c r="AA31" i="17"/>
  <c r="AH31" i="17"/>
  <c r="H32" i="17"/>
  <c r="P32" i="17"/>
  <c r="W32" i="17"/>
  <c r="AD32" i="17"/>
  <c r="AL32" i="17"/>
  <c r="L33" i="17"/>
  <c r="S33" i="17"/>
  <c r="AA33" i="17"/>
  <c r="AH33" i="17"/>
  <c r="H34" i="17"/>
  <c r="P34" i="17"/>
  <c r="W34" i="17"/>
  <c r="AD34" i="17"/>
  <c r="AL34" i="17"/>
  <c r="L35" i="17"/>
  <c r="S35" i="17"/>
  <c r="AA35" i="17"/>
  <c r="AH35" i="17"/>
  <c r="N20" i="17"/>
  <c r="AH20" i="17"/>
  <c r="R21" i="17"/>
  <c r="AE21" i="17"/>
  <c r="S22" i="17"/>
  <c r="AI22" i="17"/>
  <c r="U23" i="17"/>
  <c r="AM23" i="17"/>
  <c r="U24" i="17"/>
  <c r="AM24" i="17"/>
  <c r="Y25" i="17"/>
  <c r="J26" i="17"/>
  <c r="Y26" i="17"/>
  <c r="J27" i="17"/>
  <c r="AC27" i="17"/>
  <c r="M28" i="17"/>
  <c r="AE28" i="17"/>
  <c r="N29" i="17"/>
  <c r="AD29" i="17"/>
  <c r="O30" i="17"/>
  <c r="AA30" i="17"/>
  <c r="AI30" i="17"/>
  <c r="N31" i="17"/>
  <c r="W31" i="17"/>
  <c r="AF31" i="17"/>
  <c r="K32" i="17"/>
  <c r="S32" i="17"/>
  <c r="AB32" i="17"/>
  <c r="AM32" i="17"/>
  <c r="P33" i="17"/>
  <c r="X33" i="17"/>
  <c r="AI33" i="17"/>
  <c r="L34" i="17"/>
  <c r="V34" i="17"/>
  <c r="AF34" i="17"/>
  <c r="H35" i="17"/>
  <c r="R35" i="17"/>
  <c r="AB35" i="17"/>
  <c r="AL35" i="17"/>
  <c r="M20" i="17"/>
  <c r="Z20" i="17"/>
  <c r="N21" i="17"/>
  <c r="AD21" i="17"/>
  <c r="N22" i="17"/>
  <c r="AH22" i="17"/>
  <c r="O23" i="17"/>
  <c r="AE23" i="17"/>
  <c r="S24" i="17"/>
  <c r="AI24" i="17"/>
  <c r="R25" i="17"/>
  <c r="AK25" i="17"/>
  <c r="U26" i="17"/>
  <c r="AM26" i="17"/>
  <c r="Y27" i="17"/>
  <c r="AM27" i="17"/>
  <c r="Y28" i="17"/>
  <c r="J29" i="17"/>
  <c r="AC29" i="17"/>
  <c r="J30" i="17"/>
  <c r="W30" i="17"/>
  <c r="AH30" i="17"/>
  <c r="K31" i="17"/>
  <c r="V31" i="17"/>
  <c r="AD31" i="17"/>
  <c r="AM31" i="17"/>
  <c r="R32" i="17"/>
  <c r="AA32" i="17"/>
  <c r="AI32" i="17"/>
  <c r="N33" i="17"/>
  <c r="W33" i="17"/>
  <c r="AF33" i="17"/>
  <c r="K34" i="17"/>
  <c r="S34" i="17"/>
  <c r="AB34" i="17"/>
  <c r="AM34" i="17"/>
  <c r="P35" i="17"/>
  <c r="X35" i="17"/>
  <c r="AI35" i="17"/>
  <c r="Y20" i="17"/>
  <c r="AC21" i="17"/>
  <c r="Z22" i="17"/>
  <c r="AD23" i="17"/>
  <c r="AE24" i="17"/>
  <c r="AE25" i="17"/>
  <c r="AH26" i="17"/>
  <c r="AK27" i="17"/>
  <c r="AI28" i="17"/>
  <c r="AM29" i="17"/>
  <c r="AF30" i="17"/>
  <c r="R31" i="17"/>
  <c r="AL31" i="17"/>
  <c r="X32" i="17"/>
  <c r="K33" i="17"/>
  <c r="AD33" i="17"/>
  <c r="R34" i="17"/>
  <c r="AI34" i="17"/>
  <c r="W35" i="17"/>
  <c r="U20" i="17"/>
  <c r="U21" i="17"/>
  <c r="Y22" i="17"/>
  <c r="Y23" i="17"/>
  <c r="Z24" i="17"/>
  <c r="AC25" i="17"/>
  <c r="AE26" i="17"/>
  <c r="AD27" i="17"/>
  <c r="AH28" i="17"/>
  <c r="AK29" i="17"/>
  <c r="AB30" i="17"/>
  <c r="P31" i="17"/>
  <c r="AI31" i="17"/>
  <c r="V32" i="17"/>
  <c r="H33" i="17"/>
  <c r="AB33" i="17"/>
  <c r="N34" i="17"/>
  <c r="AH34" i="17"/>
  <c r="V35" i="17"/>
  <c r="AM35" i="17"/>
  <c r="I21" i="17"/>
  <c r="N23" i="17"/>
  <c r="O25" i="17"/>
  <c r="R27" i="17"/>
  <c r="W29" i="17"/>
  <c r="H31" i="17"/>
  <c r="N32" i="17"/>
  <c r="V33" i="17"/>
  <c r="AA34" i="17"/>
  <c r="AF35" i="17"/>
  <c r="AM21" i="17"/>
  <c r="J24" i="17"/>
  <c r="M26" i="17"/>
  <c r="R28" i="17"/>
  <c r="Q30" i="17"/>
  <c r="X31" i="17"/>
  <c r="AF32" i="17"/>
  <c r="AL33" i="17"/>
  <c r="K35" i="17"/>
  <c r="AI20" i="17"/>
  <c r="N25" i="17"/>
  <c r="R29" i="17"/>
  <c r="L32" i="17"/>
  <c r="X34" i="17"/>
  <c r="M24" i="17"/>
  <c r="U28" i="17"/>
  <c r="AB31" i="17"/>
  <c r="AM33" i="17"/>
  <c r="J22" i="17"/>
  <c r="S26" i="17"/>
  <c r="U30" i="17"/>
  <c r="AH32" i="17"/>
  <c r="N35" i="17"/>
  <c r="AM30" i="17"/>
  <c r="R33" i="17"/>
  <c r="AM22" i="17"/>
  <c r="AD35" i="17"/>
  <c r="O27" i="17"/>
  <c r="P20" i="17"/>
  <c r="AF20" i="17"/>
  <c r="P21" i="17"/>
  <c r="AF21" i="17"/>
  <c r="P22" i="17"/>
  <c r="AF22" i="17"/>
  <c r="P23" i="17"/>
  <c r="AF23" i="17"/>
  <c r="P24" i="17"/>
  <c r="AF24" i="17"/>
  <c r="P25" i="17"/>
  <c r="AF25" i="17"/>
  <c r="P26" i="17"/>
  <c r="AF26" i="17"/>
  <c r="P27" i="17"/>
  <c r="AF27" i="17"/>
  <c r="P28" i="17"/>
  <c r="AF28" i="17"/>
  <c r="P29" i="17"/>
  <c r="AF29" i="17"/>
  <c r="P30" i="17"/>
  <c r="X20" i="17"/>
  <c r="X21" i="17"/>
  <c r="H23" i="17"/>
  <c r="H24" i="17"/>
  <c r="X25" i="17"/>
  <c r="H27" i="17"/>
  <c r="X28" i="17"/>
  <c r="X30" i="17"/>
  <c r="T20" i="17"/>
  <c r="AJ20" i="17"/>
  <c r="T21" i="17"/>
  <c r="AJ21" i="17"/>
  <c r="T22" i="17"/>
  <c r="AJ22" i="17"/>
  <c r="T23" i="17"/>
  <c r="AJ23" i="17"/>
  <c r="T24" i="17"/>
  <c r="AJ24" i="17"/>
  <c r="T25" i="17"/>
  <c r="AJ25" i="17"/>
  <c r="T26" i="17"/>
  <c r="AJ26" i="17"/>
  <c r="T27" i="17"/>
  <c r="AJ27" i="17"/>
  <c r="T28" i="17"/>
  <c r="AJ28" i="17"/>
  <c r="T29" i="17"/>
  <c r="AJ29" i="17"/>
  <c r="T30" i="17"/>
  <c r="H20" i="17"/>
  <c r="H21" i="17"/>
  <c r="H22" i="17"/>
  <c r="X22" i="17"/>
  <c r="X23" i="17"/>
  <c r="X24" i="17"/>
  <c r="H25" i="17"/>
  <c r="H26" i="17"/>
  <c r="X26" i="17"/>
  <c r="X27" i="17"/>
  <c r="H28" i="17"/>
  <c r="H29" i="17"/>
  <c r="X29" i="17"/>
  <c r="H30" i="17"/>
  <c r="L20" i="17"/>
  <c r="L22" i="17"/>
  <c r="L24" i="17"/>
  <c r="L26" i="17"/>
  <c r="L28" i="17"/>
  <c r="L30" i="17"/>
  <c r="AB20" i="17"/>
  <c r="AB22" i="17"/>
  <c r="AB24" i="17"/>
  <c r="AB26" i="17"/>
  <c r="AB28" i="17"/>
  <c r="L23" i="17"/>
  <c r="L27" i="17"/>
  <c r="AB21" i="17"/>
  <c r="AB23" i="17"/>
  <c r="AB25" i="17"/>
  <c r="AB27" i="17"/>
  <c r="AB29" i="17"/>
  <c r="L21" i="17"/>
  <c r="L25" i="17"/>
  <c r="L29" i="17"/>
  <c r="H37" i="5" a="1"/>
  <c r="H20" i="5" a="1"/>
  <c r="W37" i="17"/>
  <c r="W39" i="17"/>
  <c r="Z40" i="17"/>
  <c r="Z41" i="17"/>
  <c r="Z42" i="17"/>
  <c r="Z43" i="17"/>
  <c r="Z44" i="17"/>
  <c r="AH39" i="17"/>
  <c r="J41" i="17"/>
  <c r="R42" i="17"/>
  <c r="AH43" i="17"/>
  <c r="AM38" i="17"/>
  <c r="AH40" i="17"/>
  <c r="J42" i="17"/>
  <c r="R43" i="17"/>
  <c r="AH44" i="17"/>
  <c r="J40" i="17"/>
  <c r="AH42" i="17"/>
  <c r="R41" i="17"/>
  <c r="R44" i="17"/>
  <c r="R40" i="17"/>
  <c r="W38" i="17"/>
  <c r="J44" i="17"/>
  <c r="AM37" i="17"/>
  <c r="J43" i="17"/>
  <c r="AH41" i="17"/>
  <c r="H37" i="17"/>
  <c r="X37" i="17"/>
  <c r="H38" i="17"/>
  <c r="X38" i="17"/>
  <c r="H39" i="17"/>
  <c r="X39" i="17"/>
  <c r="H40" i="17"/>
  <c r="X40" i="17"/>
  <c r="H41" i="17"/>
  <c r="X41" i="17"/>
  <c r="H42" i="17"/>
  <c r="X42" i="17"/>
  <c r="H43" i="17"/>
  <c r="X43" i="17"/>
  <c r="H44" i="17"/>
  <c r="X44" i="17"/>
  <c r="I37" i="17"/>
  <c r="Y37" i="17"/>
  <c r="I38" i="17"/>
  <c r="Y38" i="17"/>
  <c r="I39" i="17"/>
  <c r="Y39" i="17"/>
  <c r="I40" i="17"/>
  <c r="Y40" i="17"/>
  <c r="I41" i="17"/>
  <c r="Y41" i="17"/>
  <c r="I42" i="17"/>
  <c r="Y42" i="17"/>
  <c r="I43" i="17"/>
  <c r="Y43" i="17"/>
  <c r="I44" i="17"/>
  <c r="Y44" i="17"/>
  <c r="J37" i="17"/>
  <c r="Z37" i="17"/>
  <c r="J38" i="17"/>
  <c r="Z38" i="17"/>
  <c r="J39" i="17"/>
  <c r="Z39" i="17"/>
  <c r="O44" i="17"/>
  <c r="O43" i="17"/>
  <c r="O42" i="17"/>
  <c r="O41" i="17"/>
  <c r="O40" i="17"/>
  <c r="AI38" i="17"/>
  <c r="AL44" i="17"/>
  <c r="AL43" i="17"/>
  <c r="AL42" i="17"/>
  <c r="AL41" i="17"/>
  <c r="AL40" i="17"/>
  <c r="AL39" i="17"/>
  <c r="O38" i="17"/>
  <c r="AA44" i="17"/>
  <c r="AA43" i="17"/>
  <c r="AA42" i="17"/>
  <c r="AA41" i="17"/>
  <c r="AA40" i="17"/>
  <c r="AA39" i="17"/>
  <c r="AA37" i="17"/>
  <c r="P37" i="17"/>
  <c r="P38" i="17"/>
  <c r="P39" i="17"/>
  <c r="P40" i="17"/>
  <c r="P41" i="17"/>
  <c r="P42" i="17"/>
  <c r="P43" i="17"/>
  <c r="P44" i="17"/>
  <c r="Q37" i="17"/>
  <c r="Q38" i="17"/>
  <c r="Q39" i="17"/>
  <c r="AG39" i="17"/>
  <c r="AG40" i="17"/>
  <c r="AG41" i="17"/>
  <c r="Q42" i="17"/>
  <c r="Q43" i="17"/>
  <c r="Q44" i="17"/>
  <c r="R37" i="17"/>
  <c r="R38" i="17"/>
  <c r="R39" i="17"/>
  <c r="AE43" i="17"/>
  <c r="AE41" i="17"/>
  <c r="AE39" i="17"/>
  <c r="V44" i="17"/>
  <c r="V42" i="17"/>
  <c r="V40" i="17"/>
  <c r="O37" i="17"/>
  <c r="K43" i="17"/>
  <c r="K41" i="17"/>
  <c r="AA38" i="17"/>
  <c r="L37" i="17"/>
  <c r="AB37" i="17"/>
  <c r="L38" i="17"/>
  <c r="AB38" i="17"/>
  <c r="L39" i="17"/>
  <c r="AB39" i="17"/>
  <c r="L40" i="17"/>
  <c r="AB40" i="17"/>
  <c r="L41" i="17"/>
  <c r="AB41" i="17"/>
  <c r="L42" i="17"/>
  <c r="AB42" i="17"/>
  <c r="L43" i="17"/>
  <c r="AB43" i="17"/>
  <c r="L44" i="17"/>
  <c r="AB44" i="17"/>
  <c r="M37" i="17"/>
  <c r="AC37" i="17"/>
  <c r="M38" i="17"/>
  <c r="AC38" i="17"/>
  <c r="M39" i="17"/>
  <c r="AC39" i="17"/>
  <c r="M40" i="17"/>
  <c r="AC40" i="17"/>
  <c r="M41" i="17"/>
  <c r="AC41" i="17"/>
  <c r="M42" i="17"/>
  <c r="AC42" i="17"/>
  <c r="M43" i="17"/>
  <c r="AC43" i="17"/>
  <c r="M44" i="17"/>
  <c r="AC44" i="17"/>
  <c r="N37" i="17"/>
  <c r="AD37" i="17"/>
  <c r="N38" i="17"/>
  <c r="AD38" i="17"/>
  <c r="N39" i="17"/>
  <c r="AM44" i="17"/>
  <c r="AM43" i="17"/>
  <c r="AM42" i="17"/>
  <c r="AM41" i="17"/>
  <c r="AM40" i="17"/>
  <c r="AM39" i="17"/>
  <c r="S38" i="17"/>
  <c r="AD44" i="17"/>
  <c r="AD43" i="17"/>
  <c r="AD42" i="17"/>
  <c r="AD41" i="17"/>
  <c r="AD40" i="17"/>
  <c r="AD39" i="17"/>
  <c r="AE37" i="17"/>
  <c r="S44" i="17"/>
  <c r="S43" i="17"/>
  <c r="S42" i="17"/>
  <c r="S41" i="17"/>
  <c r="S40" i="17"/>
  <c r="K39" i="17"/>
  <c r="K37" i="17"/>
  <c r="AF37" i="17"/>
  <c r="AF38" i="17"/>
  <c r="AF39" i="17"/>
  <c r="AF40" i="17"/>
  <c r="AF41" i="17"/>
  <c r="AF42" i="17"/>
  <c r="AF43" i="17"/>
  <c r="AF44" i="17"/>
  <c r="AG37" i="17"/>
  <c r="AG38" i="17"/>
  <c r="Q40" i="17"/>
  <c r="Q41" i="17"/>
  <c r="AG42" i="17"/>
  <c r="AG43" i="17"/>
  <c r="AG44" i="17"/>
  <c r="AH37" i="17"/>
  <c r="AH38" i="17"/>
  <c r="AE44" i="17"/>
  <c r="AE42" i="17"/>
  <c r="AE40" i="17"/>
  <c r="AI37" i="17"/>
  <c r="V43" i="17"/>
  <c r="V41" i="17"/>
  <c r="O39" i="17"/>
  <c r="K44" i="17"/>
  <c r="K42" i="17"/>
  <c r="K40" i="17"/>
  <c r="AJ37" i="17"/>
  <c r="AJ39" i="17"/>
  <c r="AJ41" i="17"/>
  <c r="AJ43" i="17"/>
  <c r="AK37" i="17"/>
  <c r="AK39" i="17"/>
  <c r="AK41" i="17"/>
  <c r="AK43" i="17"/>
  <c r="AL37" i="17"/>
  <c r="W44" i="17"/>
  <c r="W40" i="17"/>
  <c r="N43" i="17"/>
  <c r="AE38" i="17"/>
  <c r="AI41" i="17"/>
  <c r="T38" i="17"/>
  <c r="T40" i="17"/>
  <c r="T42" i="17"/>
  <c r="T44" i="17"/>
  <c r="U38" i="17"/>
  <c r="U40" i="17"/>
  <c r="U42" i="17"/>
  <c r="U44" i="17"/>
  <c r="V38" i="17"/>
  <c r="W43" i="17"/>
  <c r="S39" i="17"/>
  <c r="N42" i="17"/>
  <c r="AI44" i="17"/>
  <c r="AI40" i="17"/>
  <c r="AJ38" i="17"/>
  <c r="AJ42" i="17"/>
  <c r="AJ44" i="17"/>
  <c r="AK38" i="17"/>
  <c r="AK42" i="17"/>
  <c r="AK44" i="17"/>
  <c r="W42" i="17"/>
  <c r="S37" i="17"/>
  <c r="AI43" i="17"/>
  <c r="AI39" i="17"/>
  <c r="T37" i="17"/>
  <c r="T39" i="17"/>
  <c r="T41" i="17"/>
  <c r="T43" i="17"/>
  <c r="U37" i="17"/>
  <c r="U39" i="17"/>
  <c r="U41" i="17"/>
  <c r="U43" i="17"/>
  <c r="V37" i="17"/>
  <c r="V39" i="17"/>
  <c r="W41" i="17"/>
  <c r="N44" i="17"/>
  <c r="N40" i="17"/>
  <c r="AI42" i="17"/>
  <c r="K38" i="17"/>
  <c r="AJ40" i="17"/>
  <c r="AK40" i="17"/>
  <c r="AL38" i="17"/>
  <c r="N41" i="17"/>
  <c r="T19" i="18"/>
  <c r="O19" i="18"/>
  <c r="I19" i="18"/>
  <c r="S19" i="18"/>
  <c r="AE19" i="18"/>
  <c r="K19" i="18"/>
  <c r="X19" i="18"/>
  <c r="AL19" i="18"/>
  <c r="AM19" i="18"/>
  <c r="AB19" i="18"/>
  <c r="M19" i="18"/>
  <c r="AG19" i="18"/>
  <c r="AH19" i="18"/>
  <c r="J19" i="18"/>
  <c r="N19" i="18"/>
  <c r="W19" i="18"/>
  <c r="U19" i="18"/>
  <c r="AC19" i="18"/>
  <c r="AJ19" i="18"/>
  <c r="R19" i="18"/>
  <c r="AK19" i="18"/>
  <c r="L19" i="18"/>
  <c r="P19" i="18"/>
  <c r="AF19" i="18"/>
  <c r="AD19" i="18"/>
  <c r="Z19" i="18"/>
  <c r="AA19" i="18"/>
  <c r="Q19" i="18"/>
  <c r="V19" i="18"/>
  <c r="Y19" i="18"/>
  <c r="AI19" i="18"/>
  <c r="H20" i="18" a="1"/>
  <c r="H37" i="18" a="1"/>
  <c r="AV122" i="8"/>
  <c r="AW122" i="8" s="1"/>
  <c r="AN25" i="18" s="1"/>
  <c r="AN36" i="18" s="1"/>
  <c r="AN36" i="17"/>
  <c r="AN45" i="17"/>
  <c r="AN36" i="5"/>
  <c r="AN45" i="5"/>
  <c r="AN45" i="18"/>
  <c r="H19" i="18"/>
  <c r="V45" i="17" l="1"/>
  <c r="U45" i="17"/>
  <c r="T45" i="17"/>
  <c r="R45" i="17"/>
  <c r="M36" i="17"/>
  <c r="AL45" i="17"/>
  <c r="AK45" i="17"/>
  <c r="AJ45" i="17"/>
  <c r="AH45" i="17"/>
  <c r="K45" i="17"/>
  <c r="AD45" i="17"/>
  <c r="AC45" i="17"/>
  <c r="AB45" i="17"/>
  <c r="AA45" i="17"/>
  <c r="Z45" i="17"/>
  <c r="Y45" i="17"/>
  <c r="X45" i="17"/>
  <c r="AM45" i="17"/>
  <c r="I20" i="5"/>
  <c r="M20" i="5"/>
  <c r="Q20" i="5"/>
  <c r="U20" i="5"/>
  <c r="Y20" i="5"/>
  <c r="AC20" i="5"/>
  <c r="AG20" i="5"/>
  <c r="AK20" i="5"/>
  <c r="I21" i="5"/>
  <c r="M21" i="5"/>
  <c r="Q21" i="5"/>
  <c r="U21" i="5"/>
  <c r="Y21" i="5"/>
  <c r="AC21" i="5"/>
  <c r="AG21" i="5"/>
  <c r="AK21" i="5"/>
  <c r="I22" i="5"/>
  <c r="M22" i="5"/>
  <c r="Q22" i="5"/>
  <c r="U22" i="5"/>
  <c r="Y22" i="5"/>
  <c r="AC22" i="5"/>
  <c r="AG22" i="5"/>
  <c r="AK22" i="5"/>
  <c r="I23" i="5"/>
  <c r="M23" i="5"/>
  <c r="Q23" i="5"/>
  <c r="U23" i="5"/>
  <c r="Y23" i="5"/>
  <c r="AC23" i="5"/>
  <c r="AG23" i="5"/>
  <c r="AK23" i="5"/>
  <c r="I24" i="5"/>
  <c r="M24" i="5"/>
  <c r="Q24" i="5"/>
  <c r="U24" i="5"/>
  <c r="Y24" i="5"/>
  <c r="AC24" i="5"/>
  <c r="AG24" i="5"/>
  <c r="AK24" i="5"/>
  <c r="I25" i="5"/>
  <c r="M25" i="5"/>
  <c r="Q25" i="5"/>
  <c r="U25" i="5"/>
  <c r="Y25" i="5"/>
  <c r="AC25" i="5"/>
  <c r="AG25" i="5"/>
  <c r="AK25" i="5"/>
  <c r="I26" i="5"/>
  <c r="M26" i="5"/>
  <c r="Q26" i="5"/>
  <c r="U26" i="5"/>
  <c r="Y26" i="5"/>
  <c r="AC26" i="5"/>
  <c r="AG26" i="5"/>
  <c r="AK26" i="5"/>
  <c r="I27" i="5"/>
  <c r="M27" i="5"/>
  <c r="Q27" i="5"/>
  <c r="U27" i="5"/>
  <c r="Y27" i="5"/>
  <c r="AC27" i="5"/>
  <c r="AG27" i="5"/>
  <c r="AK27" i="5"/>
  <c r="I28" i="5"/>
  <c r="M28" i="5"/>
  <c r="Q28" i="5"/>
  <c r="U28" i="5"/>
  <c r="Y28" i="5"/>
  <c r="AC28" i="5"/>
  <c r="AG28" i="5"/>
  <c r="AK28" i="5"/>
  <c r="I29" i="5"/>
  <c r="M29" i="5"/>
  <c r="Q29" i="5"/>
  <c r="U29" i="5"/>
  <c r="Y29" i="5"/>
  <c r="AC29" i="5"/>
  <c r="AG29" i="5"/>
  <c r="AK29" i="5"/>
  <c r="I30" i="5"/>
  <c r="M30" i="5"/>
  <c r="Q30" i="5"/>
  <c r="U30" i="5"/>
  <c r="Y30" i="5"/>
  <c r="AC30" i="5"/>
  <c r="AG30" i="5"/>
  <c r="AK30" i="5"/>
  <c r="I31" i="5"/>
  <c r="M31" i="5"/>
  <c r="Q31" i="5"/>
  <c r="U31" i="5"/>
  <c r="Y31" i="5"/>
  <c r="AC31" i="5"/>
  <c r="AG31" i="5"/>
  <c r="AK31" i="5"/>
  <c r="I32" i="5"/>
  <c r="M32" i="5"/>
  <c r="Q32" i="5"/>
  <c r="U32" i="5"/>
  <c r="Y32" i="5"/>
  <c r="AC32" i="5"/>
  <c r="AG32" i="5"/>
  <c r="AK32" i="5"/>
  <c r="I33" i="5"/>
  <c r="M33" i="5"/>
  <c r="Q33" i="5"/>
  <c r="U33" i="5"/>
  <c r="Y33" i="5"/>
  <c r="AC33" i="5"/>
  <c r="AG33" i="5"/>
  <c r="AK33" i="5"/>
  <c r="I34" i="5"/>
  <c r="M34" i="5"/>
  <c r="Q34" i="5"/>
  <c r="U34" i="5"/>
  <c r="Y34" i="5"/>
  <c r="AC34" i="5"/>
  <c r="AG34" i="5"/>
  <c r="AK34" i="5"/>
  <c r="I35" i="5"/>
  <c r="M35" i="5"/>
  <c r="Q35" i="5"/>
  <c r="U35" i="5"/>
  <c r="Y35" i="5"/>
  <c r="AC35" i="5"/>
  <c r="AG35" i="5"/>
  <c r="AK35" i="5"/>
  <c r="H20" i="5"/>
  <c r="L20" i="5"/>
  <c r="P20" i="5"/>
  <c r="T20" i="5"/>
  <c r="X20" i="5"/>
  <c r="AB20" i="5"/>
  <c r="AF20" i="5"/>
  <c r="AJ20" i="5"/>
  <c r="H21" i="5"/>
  <c r="L21" i="5"/>
  <c r="P21" i="5"/>
  <c r="T21" i="5"/>
  <c r="X21" i="5"/>
  <c r="AB21" i="5"/>
  <c r="AF21" i="5"/>
  <c r="AJ21" i="5"/>
  <c r="H22" i="5"/>
  <c r="L22" i="5"/>
  <c r="P22" i="5"/>
  <c r="T22" i="5"/>
  <c r="X22" i="5"/>
  <c r="AB22" i="5"/>
  <c r="AF22" i="5"/>
  <c r="AJ22" i="5"/>
  <c r="H23" i="5"/>
  <c r="L23" i="5"/>
  <c r="P23" i="5"/>
  <c r="T23" i="5"/>
  <c r="X23" i="5"/>
  <c r="AB23" i="5"/>
  <c r="AF23" i="5"/>
  <c r="AJ23" i="5"/>
  <c r="H24" i="5"/>
  <c r="L24" i="5"/>
  <c r="P24" i="5"/>
  <c r="T24" i="5"/>
  <c r="X24" i="5"/>
  <c r="AB24" i="5"/>
  <c r="AF24" i="5"/>
  <c r="AJ24" i="5"/>
  <c r="H25" i="5"/>
  <c r="L25" i="5"/>
  <c r="P25" i="5"/>
  <c r="T25" i="5"/>
  <c r="X25" i="5"/>
  <c r="AB25" i="5"/>
  <c r="AF25" i="5"/>
  <c r="AJ25" i="5"/>
  <c r="H26" i="5"/>
  <c r="L26" i="5"/>
  <c r="K20" i="5"/>
  <c r="S20" i="5"/>
  <c r="AA20" i="5"/>
  <c r="AI20" i="5"/>
  <c r="K21" i="5"/>
  <c r="S21" i="5"/>
  <c r="AA21" i="5"/>
  <c r="AI21" i="5"/>
  <c r="K22" i="5"/>
  <c r="S22" i="5"/>
  <c r="AA22" i="5"/>
  <c r="AI22" i="5"/>
  <c r="K23" i="5"/>
  <c r="S23" i="5"/>
  <c r="AA23" i="5"/>
  <c r="AI23" i="5"/>
  <c r="K24" i="5"/>
  <c r="S24" i="5"/>
  <c r="AA24" i="5"/>
  <c r="AI24" i="5"/>
  <c r="K25" i="5"/>
  <c r="S25" i="5"/>
  <c r="AA25" i="5"/>
  <c r="AI25" i="5"/>
  <c r="K26" i="5"/>
  <c r="R26" i="5"/>
  <c r="W26" i="5"/>
  <c r="AB26" i="5"/>
  <c r="AH26" i="5"/>
  <c r="AM26" i="5"/>
  <c r="L27" i="5"/>
  <c r="R27" i="5"/>
  <c r="W27" i="5"/>
  <c r="AB27" i="5"/>
  <c r="AH27" i="5"/>
  <c r="AM27" i="5"/>
  <c r="L28" i="5"/>
  <c r="R28" i="5"/>
  <c r="W28" i="5"/>
  <c r="AB28" i="5"/>
  <c r="AH28" i="5"/>
  <c r="AM28" i="5"/>
  <c r="L29" i="5"/>
  <c r="R29" i="5"/>
  <c r="W29" i="5"/>
  <c r="AB29" i="5"/>
  <c r="AH29" i="5"/>
  <c r="AM29" i="5"/>
  <c r="L30" i="5"/>
  <c r="R30" i="5"/>
  <c r="W30" i="5"/>
  <c r="AB30" i="5"/>
  <c r="AH30" i="5"/>
  <c r="AM30" i="5"/>
  <c r="L31" i="5"/>
  <c r="R31" i="5"/>
  <c r="W31" i="5"/>
  <c r="AB31" i="5"/>
  <c r="AH31" i="5"/>
  <c r="AM31" i="5"/>
  <c r="L32" i="5"/>
  <c r="R32" i="5"/>
  <c r="W32" i="5"/>
  <c r="AB32" i="5"/>
  <c r="AH32" i="5"/>
  <c r="AM32" i="5"/>
  <c r="L33" i="5"/>
  <c r="R33" i="5"/>
  <c r="W33" i="5"/>
  <c r="AB33" i="5"/>
  <c r="AH33" i="5"/>
  <c r="AM33" i="5"/>
  <c r="L34" i="5"/>
  <c r="R34" i="5"/>
  <c r="W34" i="5"/>
  <c r="AB34" i="5"/>
  <c r="AH34" i="5"/>
  <c r="AM34" i="5"/>
  <c r="L35" i="5"/>
  <c r="R35" i="5"/>
  <c r="W35" i="5"/>
  <c r="AB35" i="5"/>
  <c r="AH35" i="5"/>
  <c r="AM35" i="5"/>
  <c r="J20" i="5"/>
  <c r="R20" i="5"/>
  <c r="Z20" i="5"/>
  <c r="AH20" i="5"/>
  <c r="J21" i="5"/>
  <c r="R21" i="5"/>
  <c r="Z21" i="5"/>
  <c r="AH21" i="5"/>
  <c r="J22" i="5"/>
  <c r="R22" i="5"/>
  <c r="Z22" i="5"/>
  <c r="AH22" i="5"/>
  <c r="J23" i="5"/>
  <c r="R23" i="5"/>
  <c r="Z23" i="5"/>
  <c r="AH23" i="5"/>
  <c r="J24" i="5"/>
  <c r="R24" i="5"/>
  <c r="Z24" i="5"/>
  <c r="AH24" i="5"/>
  <c r="J25" i="5"/>
  <c r="R25" i="5"/>
  <c r="Z25" i="5"/>
  <c r="AH25" i="5"/>
  <c r="J26" i="5"/>
  <c r="P26" i="5"/>
  <c r="V26" i="5"/>
  <c r="AA26" i="5"/>
  <c r="AF26" i="5"/>
  <c r="AL26" i="5"/>
  <c r="K27" i="5"/>
  <c r="P27" i="5"/>
  <c r="V27" i="5"/>
  <c r="AA27" i="5"/>
  <c r="AF27" i="5"/>
  <c r="AL27" i="5"/>
  <c r="K28" i="5"/>
  <c r="P28" i="5"/>
  <c r="V28" i="5"/>
  <c r="AA28" i="5"/>
  <c r="AF28" i="5"/>
  <c r="AL28" i="5"/>
  <c r="K29" i="5"/>
  <c r="P29" i="5"/>
  <c r="V29" i="5"/>
  <c r="AA29" i="5"/>
  <c r="AF29" i="5"/>
  <c r="AL29" i="5"/>
  <c r="K30" i="5"/>
  <c r="P30" i="5"/>
  <c r="V30" i="5"/>
  <c r="AA30" i="5"/>
  <c r="AF30" i="5"/>
  <c r="AL30" i="5"/>
  <c r="K31" i="5"/>
  <c r="P31" i="5"/>
  <c r="V31" i="5"/>
  <c r="AA31" i="5"/>
  <c r="AF31" i="5"/>
  <c r="AL31" i="5"/>
  <c r="K32" i="5"/>
  <c r="P32" i="5"/>
  <c r="V32" i="5"/>
  <c r="AA32" i="5"/>
  <c r="AF32" i="5"/>
  <c r="AL32" i="5"/>
  <c r="K33" i="5"/>
  <c r="P33" i="5"/>
  <c r="V33" i="5"/>
  <c r="AA33" i="5"/>
  <c r="AF33" i="5"/>
  <c r="AL33" i="5"/>
  <c r="K34" i="5"/>
  <c r="P34" i="5"/>
  <c r="V34" i="5"/>
  <c r="AA34" i="5"/>
  <c r="AF34" i="5"/>
  <c r="AL34" i="5"/>
  <c r="K35" i="5"/>
  <c r="P35" i="5"/>
  <c r="V35" i="5"/>
  <c r="AA35" i="5"/>
  <c r="AF35" i="5"/>
  <c r="AL35" i="5"/>
  <c r="O20" i="5"/>
  <c r="AE20" i="5"/>
  <c r="O21" i="5"/>
  <c r="AE21" i="5"/>
  <c r="O22" i="5"/>
  <c r="AE22" i="5"/>
  <c r="O23" i="5"/>
  <c r="AE23" i="5"/>
  <c r="O24" i="5"/>
  <c r="AE24" i="5"/>
  <c r="O25" i="5"/>
  <c r="AE25" i="5"/>
  <c r="O26" i="5"/>
  <c r="Z26" i="5"/>
  <c r="AJ26" i="5"/>
  <c r="O27" i="5"/>
  <c r="Z27" i="5"/>
  <c r="AJ27" i="5"/>
  <c r="O28" i="5"/>
  <c r="Z28" i="5"/>
  <c r="AJ28" i="5"/>
  <c r="O29" i="5"/>
  <c r="Z29" i="5"/>
  <c r="AJ29" i="5"/>
  <c r="O30" i="5"/>
  <c r="Z30" i="5"/>
  <c r="AJ30" i="5"/>
  <c r="O31" i="5"/>
  <c r="Z31" i="5"/>
  <c r="AJ31" i="5"/>
  <c r="O32" i="5"/>
  <c r="Z32" i="5"/>
  <c r="AJ32" i="5"/>
  <c r="O33" i="5"/>
  <c r="Z33" i="5"/>
  <c r="AJ33" i="5"/>
  <c r="O34" i="5"/>
  <c r="Z34" i="5"/>
  <c r="AJ34" i="5"/>
  <c r="O35" i="5"/>
  <c r="Z35" i="5"/>
  <c r="AJ35" i="5"/>
  <c r="V20" i="5"/>
  <c r="AL20" i="5"/>
  <c r="V21" i="5"/>
  <c r="AL21" i="5"/>
  <c r="V22" i="5"/>
  <c r="AL22" i="5"/>
  <c r="V23" i="5"/>
  <c r="AL23" i="5"/>
  <c r="V24" i="5"/>
  <c r="AL24" i="5"/>
  <c r="V25" i="5"/>
  <c r="AL25" i="5"/>
  <c r="S26" i="5"/>
  <c r="AD26" i="5"/>
  <c r="H27" i="5"/>
  <c r="S27" i="5"/>
  <c r="AD27" i="5"/>
  <c r="H28" i="5"/>
  <c r="S28" i="5"/>
  <c r="AD28" i="5"/>
  <c r="H29" i="5"/>
  <c r="S29" i="5"/>
  <c r="AD29" i="5"/>
  <c r="H30" i="5"/>
  <c r="S30" i="5"/>
  <c r="AD30" i="5"/>
  <c r="H31" i="5"/>
  <c r="S31" i="5"/>
  <c r="AD31" i="5"/>
  <c r="H32" i="5"/>
  <c r="S32" i="5"/>
  <c r="AD32" i="5"/>
  <c r="H33" i="5"/>
  <c r="S33" i="5"/>
  <c r="AD33" i="5"/>
  <c r="H34" i="5"/>
  <c r="S34" i="5"/>
  <c r="AD34" i="5"/>
  <c r="H35" i="5"/>
  <c r="S35" i="5"/>
  <c r="AD35" i="5"/>
  <c r="AD20" i="5"/>
  <c r="AD21" i="5"/>
  <c r="AD22" i="5"/>
  <c r="AD23" i="5"/>
  <c r="AD24" i="5"/>
  <c r="AD25" i="5"/>
  <c r="X26" i="5"/>
  <c r="N27" i="5"/>
  <c r="AI27" i="5"/>
  <c r="X28" i="5"/>
  <c r="N29" i="5"/>
  <c r="AI29" i="5"/>
  <c r="X30" i="5"/>
  <c r="N31" i="5"/>
  <c r="AI31" i="5"/>
  <c r="X32" i="5"/>
  <c r="N33" i="5"/>
  <c r="AI33" i="5"/>
  <c r="X34" i="5"/>
  <c r="N35" i="5"/>
  <c r="AI35" i="5"/>
  <c r="AM20" i="5"/>
  <c r="AM21" i="5"/>
  <c r="AM22" i="5"/>
  <c r="AM23" i="5"/>
  <c r="AM24" i="5"/>
  <c r="AM25" i="5"/>
  <c r="AE26" i="5"/>
  <c r="T27" i="5"/>
  <c r="J28" i="5"/>
  <c r="AE28" i="5"/>
  <c r="T29" i="5"/>
  <c r="J30" i="5"/>
  <c r="AE30" i="5"/>
  <c r="T31" i="5"/>
  <c r="J32" i="5"/>
  <c r="AE32" i="5"/>
  <c r="T33" i="5"/>
  <c r="J34" i="5"/>
  <c r="AE34" i="5"/>
  <c r="T35" i="5"/>
  <c r="W20" i="5"/>
  <c r="W21" i="5"/>
  <c r="W22" i="5"/>
  <c r="W23" i="5"/>
  <c r="W24" i="5"/>
  <c r="W25" i="5"/>
  <c r="T26" i="5"/>
  <c r="J27" i="5"/>
  <c r="AE27" i="5"/>
  <c r="T28" i="5"/>
  <c r="J29" i="5"/>
  <c r="AE29" i="5"/>
  <c r="T30" i="5"/>
  <c r="J31" i="5"/>
  <c r="AE31" i="5"/>
  <c r="T32" i="5"/>
  <c r="J33" i="5"/>
  <c r="AE33" i="5"/>
  <c r="T34" i="5"/>
  <c r="J35" i="5"/>
  <c r="AE35" i="5"/>
  <c r="N20" i="5"/>
  <c r="N24" i="5"/>
  <c r="X27" i="5"/>
  <c r="N30" i="5"/>
  <c r="AI32" i="5"/>
  <c r="X35" i="5"/>
  <c r="N23" i="5"/>
  <c r="AI26" i="5"/>
  <c r="X29" i="5"/>
  <c r="N32" i="5"/>
  <c r="AI34" i="5"/>
  <c r="N21" i="5"/>
  <c r="N25" i="5"/>
  <c r="N28" i="5"/>
  <c r="AI30" i="5"/>
  <c r="X33" i="5"/>
  <c r="N22" i="5"/>
  <c r="N26" i="5"/>
  <c r="AI28" i="5"/>
  <c r="X31" i="5"/>
  <c r="N34" i="5"/>
  <c r="AB36" i="17"/>
  <c r="AJ36" i="17"/>
  <c r="U36" i="17"/>
  <c r="AH36" i="17"/>
  <c r="R36" i="17"/>
  <c r="S36" i="17"/>
  <c r="O36" i="17"/>
  <c r="AL36" i="17"/>
  <c r="Q36" i="17"/>
  <c r="L36" i="17"/>
  <c r="P36" i="17"/>
  <c r="AM36" i="17"/>
  <c r="AD36" i="17"/>
  <c r="AA36" i="17"/>
  <c r="AI45" i="17"/>
  <c r="AG45" i="17"/>
  <c r="AF45" i="17"/>
  <c r="AE45" i="17"/>
  <c r="Q45" i="17"/>
  <c r="P45" i="17"/>
  <c r="W45" i="17"/>
  <c r="Y36" i="17"/>
  <c r="AE36" i="17"/>
  <c r="AC36" i="17"/>
  <c r="W36" i="17"/>
  <c r="V36" i="17"/>
  <c r="S45" i="17"/>
  <c r="N45" i="17"/>
  <c r="M45" i="17"/>
  <c r="L45" i="17"/>
  <c r="O45" i="17"/>
  <c r="J45" i="17"/>
  <c r="I45" i="17"/>
  <c r="H37" i="5"/>
  <c r="J37" i="5"/>
  <c r="O37" i="5"/>
  <c r="U37" i="5"/>
  <c r="Z37" i="5"/>
  <c r="AE37" i="5"/>
  <c r="AK37" i="5"/>
  <c r="J38" i="5"/>
  <c r="O38" i="5"/>
  <c r="U38" i="5"/>
  <c r="Z38" i="5"/>
  <c r="AE38" i="5"/>
  <c r="AK38" i="5"/>
  <c r="J39" i="5"/>
  <c r="O39" i="5"/>
  <c r="U39" i="5"/>
  <c r="Z39" i="5"/>
  <c r="AE39" i="5"/>
  <c r="I37" i="5"/>
  <c r="Q37" i="5"/>
  <c r="W37" i="5"/>
  <c r="AD37" i="5"/>
  <c r="AL37" i="5"/>
  <c r="M38" i="5"/>
  <c r="S38" i="5"/>
  <c r="AA38" i="5"/>
  <c r="AH38" i="5"/>
  <c r="I39" i="5"/>
  <c r="Q39" i="5"/>
  <c r="W39" i="5"/>
  <c r="AD39" i="5"/>
  <c r="AK39" i="5"/>
  <c r="J40" i="5"/>
  <c r="O40" i="5"/>
  <c r="U40" i="5"/>
  <c r="Z40" i="5"/>
  <c r="AE40" i="5"/>
  <c r="AK40" i="5"/>
  <c r="J41" i="5"/>
  <c r="O41" i="5"/>
  <c r="U41" i="5"/>
  <c r="Z41" i="5"/>
  <c r="AE41" i="5"/>
  <c r="AK41" i="5"/>
  <c r="J42" i="5"/>
  <c r="O42" i="5"/>
  <c r="U42" i="5"/>
  <c r="Z42" i="5"/>
  <c r="AE42" i="5"/>
  <c r="AK42" i="5"/>
  <c r="J43" i="5"/>
  <c r="O43" i="5"/>
  <c r="U43" i="5"/>
  <c r="Z43" i="5"/>
  <c r="AE43" i="5"/>
  <c r="AK43" i="5"/>
  <c r="J44" i="5"/>
  <c r="O44" i="5"/>
  <c r="U44" i="5"/>
  <c r="Z44" i="5"/>
  <c r="AE44" i="5"/>
  <c r="AK44" i="5"/>
  <c r="N37" i="5"/>
  <c r="V37" i="5"/>
  <c r="AC37" i="5"/>
  <c r="AI37" i="5"/>
  <c r="K38" i="5"/>
  <c r="R38" i="5"/>
  <c r="Y38" i="5"/>
  <c r="AG38" i="5"/>
  <c r="AM38" i="5"/>
  <c r="N39" i="5"/>
  <c r="V39" i="5"/>
  <c r="AC39" i="5"/>
  <c r="AI39" i="5"/>
  <c r="I40" i="5"/>
  <c r="N40" i="5"/>
  <c r="S40" i="5"/>
  <c r="Y40" i="5"/>
  <c r="AD40" i="5"/>
  <c r="AI40" i="5"/>
  <c r="I41" i="5"/>
  <c r="N41" i="5"/>
  <c r="S41" i="5"/>
  <c r="Y41" i="5"/>
  <c r="AD41" i="5"/>
  <c r="AI41" i="5"/>
  <c r="I42" i="5"/>
  <c r="N42" i="5"/>
  <c r="S42" i="5"/>
  <c r="Y42" i="5"/>
  <c r="AD42" i="5"/>
  <c r="AI42" i="5"/>
  <c r="I43" i="5"/>
  <c r="N43" i="5"/>
  <c r="S43" i="5"/>
  <c r="Y43" i="5"/>
  <c r="AD43" i="5"/>
  <c r="AI43" i="5"/>
  <c r="I44" i="5"/>
  <c r="N44" i="5"/>
  <c r="S44" i="5"/>
  <c r="Y44" i="5"/>
  <c r="AD44" i="5"/>
  <c r="AI44" i="5"/>
  <c r="M37" i="5"/>
  <c r="AA37" i="5"/>
  <c r="I38" i="5"/>
  <c r="W38" i="5"/>
  <c r="AL38" i="5"/>
  <c r="S39" i="5"/>
  <c r="AH39" i="5"/>
  <c r="M40" i="5"/>
  <c r="W40" i="5"/>
  <c r="AH40" i="5"/>
  <c r="M41" i="5"/>
  <c r="W41" i="5"/>
  <c r="AH41" i="5"/>
  <c r="M42" i="5"/>
  <c r="W42" i="5"/>
  <c r="AH42" i="5"/>
  <c r="M43" i="5"/>
  <c r="W43" i="5"/>
  <c r="AH43" i="5"/>
  <c r="M44" i="5"/>
  <c r="W44" i="5"/>
  <c r="AH44" i="5"/>
  <c r="K37" i="5"/>
  <c r="Y37" i="5"/>
  <c r="AM37" i="5"/>
  <c r="V38" i="5"/>
  <c r="AI38" i="5"/>
  <c r="R39" i="5"/>
  <c r="AG39" i="5"/>
  <c r="K40" i="5"/>
  <c r="V40" i="5"/>
  <c r="AG40" i="5"/>
  <c r="K41" i="5"/>
  <c r="V41" i="5"/>
  <c r="AG41" i="5"/>
  <c r="K42" i="5"/>
  <c r="V42" i="5"/>
  <c r="AG42" i="5"/>
  <c r="K43" i="5"/>
  <c r="V43" i="5"/>
  <c r="AG43" i="5"/>
  <c r="K44" i="5"/>
  <c r="V44" i="5"/>
  <c r="AG44" i="5"/>
  <c r="S37" i="5"/>
  <c r="Q38" i="5"/>
  <c r="M39" i="5"/>
  <c r="AM39" i="5"/>
  <c r="AC40" i="5"/>
  <c r="R41" i="5"/>
  <c r="AM41" i="5"/>
  <c r="AC42" i="5"/>
  <c r="R43" i="5"/>
  <c r="AM43" i="5"/>
  <c r="AC44" i="5"/>
  <c r="AG37" i="5"/>
  <c r="AC38" i="5"/>
  <c r="Y39" i="5"/>
  <c r="Q40" i="5"/>
  <c r="AL40" i="5"/>
  <c r="AA41" i="5"/>
  <c r="Q42" i="5"/>
  <c r="AL42" i="5"/>
  <c r="AA43" i="5"/>
  <c r="Q44" i="5"/>
  <c r="AL44" i="5"/>
  <c r="R37" i="5"/>
  <c r="K39" i="5"/>
  <c r="AA40" i="5"/>
  <c r="AL41" i="5"/>
  <c r="Q43" i="5"/>
  <c r="AA44" i="5"/>
  <c r="AM44" i="5"/>
  <c r="AD38" i="5"/>
  <c r="R40" i="5"/>
  <c r="AC41" i="5"/>
  <c r="AM42" i="5"/>
  <c r="R44" i="5"/>
  <c r="AH37" i="5"/>
  <c r="AA39" i="5"/>
  <c r="AM40" i="5"/>
  <c r="R42" i="5"/>
  <c r="AC43" i="5"/>
  <c r="Q41" i="5"/>
  <c r="AL39" i="5"/>
  <c r="AA42" i="5"/>
  <c r="N38" i="5"/>
  <c r="AL43" i="5"/>
  <c r="AJ44" i="5"/>
  <c r="T44" i="5"/>
  <c r="AJ43" i="5"/>
  <c r="T43" i="5"/>
  <c r="AJ42" i="5"/>
  <c r="T42" i="5"/>
  <c r="AJ41" i="5"/>
  <c r="T41" i="5"/>
  <c r="AJ40" i="5"/>
  <c r="T40" i="5"/>
  <c r="AJ39" i="5"/>
  <c r="T39" i="5"/>
  <c r="AJ38" i="5"/>
  <c r="T38" i="5"/>
  <c r="AJ37" i="5"/>
  <c r="T37" i="5"/>
  <c r="L44" i="5"/>
  <c r="L43" i="5"/>
  <c r="AB41" i="5"/>
  <c r="L40" i="5"/>
  <c r="AB38" i="5"/>
  <c r="AF44" i="5"/>
  <c r="P44" i="5"/>
  <c r="AF43" i="5"/>
  <c r="P43" i="5"/>
  <c r="AF42" i="5"/>
  <c r="P42" i="5"/>
  <c r="AF41" i="5"/>
  <c r="P41" i="5"/>
  <c r="AF40" i="5"/>
  <c r="P40" i="5"/>
  <c r="AF39" i="5"/>
  <c r="P39" i="5"/>
  <c r="AF38" i="5"/>
  <c r="P38" i="5"/>
  <c r="AF37" i="5"/>
  <c r="P37" i="5"/>
  <c r="AB44" i="5"/>
  <c r="AB43" i="5"/>
  <c r="AB42" i="5"/>
  <c r="L42" i="5"/>
  <c r="L41" i="5"/>
  <c r="AB40" i="5"/>
  <c r="AB39" i="5"/>
  <c r="L39" i="5"/>
  <c r="L38" i="5"/>
  <c r="AB37" i="5"/>
  <c r="L37" i="5"/>
  <c r="X43" i="5"/>
  <c r="X41" i="5"/>
  <c r="X39" i="5"/>
  <c r="X37" i="5"/>
  <c r="H43" i="5"/>
  <c r="H41" i="5"/>
  <c r="H39" i="5"/>
  <c r="X42" i="5"/>
  <c r="X38" i="5"/>
  <c r="H44" i="5"/>
  <c r="H42" i="5"/>
  <c r="H40" i="5"/>
  <c r="H38" i="5"/>
  <c r="X44" i="5"/>
  <c r="X40" i="5"/>
  <c r="T36" i="17"/>
  <c r="X36" i="17"/>
  <c r="AF36" i="17"/>
  <c r="AI36" i="17"/>
  <c r="Z36" i="17"/>
  <c r="N36" i="17"/>
  <c r="J36" i="17"/>
  <c r="AK36" i="17"/>
  <c r="I36" i="17"/>
  <c r="AG36" i="17"/>
  <c r="K36" i="17"/>
  <c r="J37" i="18"/>
  <c r="H37" i="18"/>
  <c r="M37" i="18"/>
  <c r="S37" i="18"/>
  <c r="X37" i="18"/>
  <c r="AC37" i="18"/>
  <c r="AI37" i="18"/>
  <c r="H38" i="18"/>
  <c r="M38" i="18"/>
  <c r="S38" i="18"/>
  <c r="X38" i="18"/>
  <c r="AC38" i="18"/>
  <c r="AI38" i="18"/>
  <c r="H39" i="18"/>
  <c r="M39" i="18"/>
  <c r="S39" i="18"/>
  <c r="X39" i="18"/>
  <c r="AC39" i="18"/>
  <c r="AI39" i="18"/>
  <c r="H40" i="18"/>
  <c r="M40" i="18"/>
  <c r="S40" i="18"/>
  <c r="X40" i="18"/>
  <c r="AC40" i="18"/>
  <c r="AI40" i="18"/>
  <c r="H41" i="18"/>
  <c r="M41" i="18"/>
  <c r="S41" i="18"/>
  <c r="X41" i="18"/>
  <c r="AC41" i="18"/>
  <c r="AI41" i="18"/>
  <c r="H42" i="18"/>
  <c r="M42" i="18"/>
  <c r="S42" i="18"/>
  <c r="X42" i="18"/>
  <c r="AC42" i="18"/>
  <c r="AI42" i="18"/>
  <c r="H43" i="18"/>
  <c r="M43" i="18"/>
  <c r="S43" i="18"/>
  <c r="X43" i="18"/>
  <c r="AC43" i="18"/>
  <c r="AI43" i="18"/>
  <c r="H44" i="18"/>
  <c r="M44" i="18"/>
  <c r="S44" i="18"/>
  <c r="X44" i="18"/>
  <c r="AC44" i="18"/>
  <c r="AI44" i="18"/>
  <c r="L37" i="18"/>
  <c r="T37" i="18"/>
  <c r="AA37" i="18"/>
  <c r="AG37" i="18"/>
  <c r="I38" i="18"/>
  <c r="P38" i="18"/>
  <c r="W38" i="18"/>
  <c r="AE38" i="18"/>
  <c r="AK38" i="18"/>
  <c r="L39" i="18"/>
  <c r="T39" i="18"/>
  <c r="AA39" i="18"/>
  <c r="AG39" i="18"/>
  <c r="I40" i="18"/>
  <c r="P40" i="18"/>
  <c r="W40" i="18"/>
  <c r="AE40" i="18"/>
  <c r="AK40" i="18"/>
  <c r="L41" i="18"/>
  <c r="T41" i="18"/>
  <c r="AA41" i="18"/>
  <c r="AG41" i="18"/>
  <c r="I42" i="18"/>
  <c r="P42" i="18"/>
  <c r="W42" i="18"/>
  <c r="AE42" i="18"/>
  <c r="AK42" i="18"/>
  <c r="L43" i="18"/>
  <c r="T43" i="18"/>
  <c r="AA43" i="18"/>
  <c r="AG43" i="18"/>
  <c r="I44" i="18"/>
  <c r="P44" i="18"/>
  <c r="W44" i="18"/>
  <c r="AE44" i="18"/>
  <c r="AK44" i="18"/>
  <c r="O37" i="18"/>
  <c r="W37" i="18"/>
  <c r="AF37" i="18"/>
  <c r="K38" i="18"/>
  <c r="T38" i="18"/>
  <c r="AB38" i="18"/>
  <c r="AM38" i="18"/>
  <c r="P39" i="18"/>
  <c r="Y39" i="18"/>
  <c r="AJ39" i="18"/>
  <c r="L40" i="18"/>
  <c r="U40" i="18"/>
  <c r="AF40" i="18"/>
  <c r="I41" i="18"/>
  <c r="Q41" i="18"/>
  <c r="AB41" i="18"/>
  <c r="AK41" i="18"/>
  <c r="O42" i="18"/>
  <c r="Y42" i="18"/>
  <c r="AG42" i="18"/>
  <c r="K43" i="18"/>
  <c r="U43" i="18"/>
  <c r="AE43" i="18"/>
  <c r="AM43" i="18"/>
  <c r="Q44" i="18"/>
  <c r="AA44" i="18"/>
  <c r="AJ44" i="18"/>
  <c r="P37" i="18"/>
  <c r="Y37" i="18"/>
  <c r="AJ37" i="18"/>
  <c r="L38" i="18"/>
  <c r="U38" i="18"/>
  <c r="AF38" i="18"/>
  <c r="I39" i="18"/>
  <c r="Q39" i="18"/>
  <c r="AB39" i="18"/>
  <c r="AK39" i="18"/>
  <c r="O40" i="18"/>
  <c r="Y40" i="18"/>
  <c r="AG40" i="18"/>
  <c r="K41" i="18"/>
  <c r="U41" i="18"/>
  <c r="AE41" i="18"/>
  <c r="AM41" i="18"/>
  <c r="Q42" i="18"/>
  <c r="AA42" i="18"/>
  <c r="AJ42" i="18"/>
  <c r="O43" i="18"/>
  <c r="W43" i="18"/>
  <c r="AF43" i="18"/>
  <c r="K44" i="18"/>
  <c r="T44" i="18"/>
  <c r="AB44" i="18"/>
  <c r="AM44" i="18"/>
  <c r="Q37" i="18"/>
  <c r="AK37" i="18"/>
  <c r="Y38" i="18"/>
  <c r="K39" i="18"/>
  <c r="AE39" i="18"/>
  <c r="Q40" i="18"/>
  <c r="AJ40" i="18"/>
  <c r="W41" i="18"/>
  <c r="K42" i="18"/>
  <c r="AB42" i="18"/>
  <c r="P43" i="18"/>
  <c r="AJ43" i="18"/>
  <c r="U44" i="18"/>
  <c r="U37" i="18"/>
  <c r="AM37" i="18"/>
  <c r="AA38" i="18"/>
  <c r="O39" i="18"/>
  <c r="AF39" i="18"/>
  <c r="T40" i="18"/>
  <c r="AM40" i="18"/>
  <c r="Y41" i="18"/>
  <c r="L42" i="18"/>
  <c r="AF42" i="18"/>
  <c r="Q43" i="18"/>
  <c r="AK43" i="18"/>
  <c r="Y44" i="18"/>
  <c r="I37" i="18"/>
  <c r="AB37" i="18"/>
  <c r="O38" i="18"/>
  <c r="AG38" i="18"/>
  <c r="U39" i="18"/>
  <c r="AM39" i="18"/>
  <c r="AA40" i="18"/>
  <c r="O41" i="18"/>
  <c r="AF41" i="18"/>
  <c r="T42" i="18"/>
  <c r="AM42" i="18"/>
  <c r="Y43" i="18"/>
  <c r="L44" i="18"/>
  <c r="AF44" i="18"/>
  <c r="K37" i="18"/>
  <c r="AE37" i="18"/>
  <c r="Q38" i="18"/>
  <c r="AJ38" i="18"/>
  <c r="W39" i="18"/>
  <c r="K40" i="18"/>
  <c r="AB40" i="18"/>
  <c r="P41" i="18"/>
  <c r="AJ41" i="18"/>
  <c r="U42" i="18"/>
  <c r="I43" i="18"/>
  <c r="AB43" i="18"/>
  <c r="O44" i="18"/>
  <c r="AG44" i="18"/>
  <c r="AL44" i="18"/>
  <c r="V44" i="18"/>
  <c r="AL43" i="18"/>
  <c r="V43" i="18"/>
  <c r="AL42" i="18"/>
  <c r="V42" i="18"/>
  <c r="AL41" i="18"/>
  <c r="V41" i="18"/>
  <c r="AL40" i="18"/>
  <c r="V40" i="18"/>
  <c r="AL39" i="18"/>
  <c r="V39" i="18"/>
  <c r="AL38" i="18"/>
  <c r="V38" i="18"/>
  <c r="AL37" i="18"/>
  <c r="V37" i="18"/>
  <c r="AH44" i="18"/>
  <c r="R44" i="18"/>
  <c r="AH43" i="18"/>
  <c r="R43" i="18"/>
  <c r="AH42" i="18"/>
  <c r="R42" i="18"/>
  <c r="AH41" i="18"/>
  <c r="R41" i="18"/>
  <c r="AH40" i="18"/>
  <c r="R40" i="18"/>
  <c r="AH39" i="18"/>
  <c r="R39" i="18"/>
  <c r="AH38" i="18"/>
  <c r="R38" i="18"/>
  <c r="AH37" i="18"/>
  <c r="R37" i="18"/>
  <c r="AD44" i="18"/>
  <c r="N44" i="18"/>
  <c r="AD43" i="18"/>
  <c r="N43" i="18"/>
  <c r="AD42" i="18"/>
  <c r="N42" i="18"/>
  <c r="AD41" i="18"/>
  <c r="N41" i="18"/>
  <c r="AD40" i="18"/>
  <c r="N40" i="18"/>
  <c r="AD39" i="18"/>
  <c r="N39" i="18"/>
  <c r="AD38" i="18"/>
  <c r="N38" i="18"/>
  <c r="AD37" i="18"/>
  <c r="N37" i="18"/>
  <c r="Z44" i="18"/>
  <c r="J44" i="18"/>
  <c r="Z43" i="18"/>
  <c r="J43" i="18"/>
  <c r="Z42" i="18"/>
  <c r="J42" i="18"/>
  <c r="Z41" i="18"/>
  <c r="J41" i="18"/>
  <c r="Z40" i="18"/>
  <c r="J40" i="18"/>
  <c r="Z39" i="18"/>
  <c r="J39" i="18"/>
  <c r="Z38" i="18"/>
  <c r="J38" i="18"/>
  <c r="Z37" i="18"/>
  <c r="H20" i="18"/>
  <c r="I20" i="18"/>
  <c r="N20" i="18"/>
  <c r="S20" i="18"/>
  <c r="Y20" i="18"/>
  <c r="AD20" i="18"/>
  <c r="AI20" i="18"/>
  <c r="I21" i="18"/>
  <c r="N21" i="18"/>
  <c r="S21" i="18"/>
  <c r="Y21" i="18"/>
  <c r="AD21" i="18"/>
  <c r="AI21" i="18"/>
  <c r="I22" i="18"/>
  <c r="N22" i="18"/>
  <c r="S22" i="18"/>
  <c r="Y22" i="18"/>
  <c r="AD22" i="18"/>
  <c r="AI22" i="18"/>
  <c r="I23" i="18"/>
  <c r="M20" i="18"/>
  <c r="U20" i="18"/>
  <c r="AA20" i="18"/>
  <c r="AH20" i="18"/>
  <c r="J21" i="18"/>
  <c r="Q21" i="18"/>
  <c r="W21" i="18"/>
  <c r="AE21" i="18"/>
  <c r="AL21" i="18"/>
  <c r="M22" i="18"/>
  <c r="U22" i="18"/>
  <c r="AA22" i="18"/>
  <c r="AH22" i="18"/>
  <c r="J23" i="18"/>
  <c r="O23" i="18"/>
  <c r="U23" i="18"/>
  <c r="Z23" i="18"/>
  <c r="AE23" i="18"/>
  <c r="AK23" i="18"/>
  <c r="J24" i="18"/>
  <c r="O24" i="18"/>
  <c r="U24" i="18"/>
  <c r="Z24" i="18"/>
  <c r="AE24" i="18"/>
  <c r="AK24" i="18"/>
  <c r="J25" i="18"/>
  <c r="O25" i="18"/>
  <c r="U25" i="18"/>
  <c r="Z25" i="18"/>
  <c r="AE25" i="18"/>
  <c r="AK25" i="18"/>
  <c r="J26" i="18"/>
  <c r="O26" i="18"/>
  <c r="U26" i="18"/>
  <c r="Z26" i="18"/>
  <c r="AE26" i="18"/>
  <c r="AK26" i="18"/>
  <c r="J27" i="18"/>
  <c r="O27" i="18"/>
  <c r="U27" i="18"/>
  <c r="Z27" i="18"/>
  <c r="AE27" i="18"/>
  <c r="AK27" i="18"/>
  <c r="J28" i="18"/>
  <c r="O28" i="18"/>
  <c r="U28" i="18"/>
  <c r="Z28" i="18"/>
  <c r="AE28" i="18"/>
  <c r="AK28" i="18"/>
  <c r="J29" i="18"/>
  <c r="O29" i="18"/>
  <c r="U29" i="18"/>
  <c r="Z29" i="18"/>
  <c r="AE29" i="18"/>
  <c r="AK29" i="18"/>
  <c r="J30" i="18"/>
  <c r="O30" i="18"/>
  <c r="U30" i="18"/>
  <c r="Z30" i="18"/>
  <c r="AD30" i="18"/>
  <c r="AH30" i="18"/>
  <c r="AL30" i="18"/>
  <c r="J31" i="18"/>
  <c r="N31" i="18"/>
  <c r="R31" i="18"/>
  <c r="V31" i="18"/>
  <c r="Z31" i="18"/>
  <c r="AD31" i="18"/>
  <c r="AH31" i="18"/>
  <c r="AL31" i="18"/>
  <c r="J32" i="18"/>
  <c r="N32" i="18"/>
  <c r="R32" i="18"/>
  <c r="V32" i="18"/>
  <c r="Z32" i="18"/>
  <c r="AD32" i="18"/>
  <c r="AH32" i="18"/>
  <c r="AL32" i="18"/>
  <c r="J33" i="18"/>
  <c r="N33" i="18"/>
  <c r="R33" i="18"/>
  <c r="V33" i="18"/>
  <c r="Z33" i="18"/>
  <c r="AD33" i="18"/>
  <c r="AH33" i="18"/>
  <c r="AL33" i="18"/>
  <c r="J34" i="18"/>
  <c r="N34" i="18"/>
  <c r="R34" i="18"/>
  <c r="V34" i="18"/>
  <c r="Z34" i="18"/>
  <c r="AD34" i="18"/>
  <c r="AH34" i="18"/>
  <c r="AL34" i="18"/>
  <c r="J35" i="18"/>
  <c r="N35" i="18"/>
  <c r="R35" i="18"/>
  <c r="V35" i="18"/>
  <c r="Z35" i="18"/>
  <c r="AD35" i="18"/>
  <c r="AH35" i="18"/>
  <c r="AL35" i="18"/>
  <c r="J20" i="18"/>
  <c r="R20" i="18"/>
  <c r="AC20" i="18"/>
  <c r="AL20" i="18"/>
  <c r="O21" i="18"/>
  <c r="Z21" i="18"/>
  <c r="AH21" i="18"/>
  <c r="K22" i="18"/>
  <c r="V22" i="18"/>
  <c r="AE22" i="18"/>
  <c r="AM22" i="18"/>
  <c r="Q23" i="18"/>
  <c r="W23" i="18"/>
  <c r="AD23" i="18"/>
  <c r="AL23" i="18"/>
  <c r="M24" i="18"/>
  <c r="S24" i="18"/>
  <c r="AA24" i="18"/>
  <c r="AH24" i="18"/>
  <c r="I25" i="18"/>
  <c r="Q25" i="18"/>
  <c r="W25" i="18"/>
  <c r="AD25" i="18"/>
  <c r="AL25" i="18"/>
  <c r="M26" i="18"/>
  <c r="S26" i="18"/>
  <c r="AA26" i="18"/>
  <c r="AH26" i="18"/>
  <c r="I27" i="18"/>
  <c r="Q27" i="18"/>
  <c r="W27" i="18"/>
  <c r="AD27" i="18"/>
  <c r="AL27" i="18"/>
  <c r="M28" i="18"/>
  <c r="S28" i="18"/>
  <c r="AA28" i="18"/>
  <c r="AH28" i="18"/>
  <c r="I29" i="18"/>
  <c r="Q29" i="18"/>
  <c r="W29" i="18"/>
  <c r="AD29" i="18"/>
  <c r="AL29" i="18"/>
  <c r="M30" i="18"/>
  <c r="S30" i="18"/>
  <c r="AA30" i="18"/>
  <c r="AF30" i="18"/>
  <c r="AK30" i="18"/>
  <c r="K31" i="18"/>
  <c r="P31" i="18"/>
  <c r="U31" i="18"/>
  <c r="AA31" i="18"/>
  <c r="AF31" i="18"/>
  <c r="AK31" i="18"/>
  <c r="K32" i="18"/>
  <c r="P32" i="18"/>
  <c r="U32" i="18"/>
  <c r="AA32" i="18"/>
  <c r="AF32" i="18"/>
  <c r="AK32" i="18"/>
  <c r="K33" i="18"/>
  <c r="P33" i="18"/>
  <c r="U33" i="18"/>
  <c r="AA33" i="18"/>
  <c r="AF33" i="18"/>
  <c r="AK33" i="18"/>
  <c r="K34" i="18"/>
  <c r="P34" i="18"/>
  <c r="U34" i="18"/>
  <c r="AA34" i="18"/>
  <c r="AF34" i="18"/>
  <c r="AK34" i="18"/>
  <c r="K35" i="18"/>
  <c r="P35" i="18"/>
  <c r="U35" i="18"/>
  <c r="AA35" i="18"/>
  <c r="AF35" i="18"/>
  <c r="AK35" i="18"/>
  <c r="K20" i="18"/>
  <c r="V20" i="18"/>
  <c r="AE20" i="18"/>
  <c r="AM20" i="18"/>
  <c r="R21" i="18"/>
  <c r="AA21" i="18"/>
  <c r="AK21" i="18"/>
  <c r="O22" i="18"/>
  <c r="W22" i="18"/>
  <c r="AG22" i="18"/>
  <c r="K23" i="18"/>
  <c r="R23" i="18"/>
  <c r="Y23" i="18"/>
  <c r="AG23" i="18"/>
  <c r="AM23" i="18"/>
  <c r="N24" i="18"/>
  <c r="V24" i="18"/>
  <c r="AC24" i="18"/>
  <c r="AI24" i="18"/>
  <c r="K25" i="18"/>
  <c r="R25" i="18"/>
  <c r="Y25" i="18"/>
  <c r="AG25" i="18"/>
  <c r="AM25" i="18"/>
  <c r="N26" i="18"/>
  <c r="V26" i="18"/>
  <c r="AC26" i="18"/>
  <c r="AI26" i="18"/>
  <c r="K27" i="18"/>
  <c r="R27" i="18"/>
  <c r="Y27" i="18"/>
  <c r="AG27" i="18"/>
  <c r="AM27" i="18"/>
  <c r="N28" i="18"/>
  <c r="V28" i="18"/>
  <c r="AC28" i="18"/>
  <c r="AI28" i="18"/>
  <c r="K29" i="18"/>
  <c r="R29" i="18"/>
  <c r="W20" i="18"/>
  <c r="K21" i="18"/>
  <c r="AC21" i="18"/>
  <c r="Q22" i="18"/>
  <c r="AK22" i="18"/>
  <c r="S23" i="18"/>
  <c r="AH23" i="18"/>
  <c r="Q24" i="18"/>
  <c r="AD24" i="18"/>
  <c r="M25" i="18"/>
  <c r="AA25" i="18"/>
  <c r="I26" i="18"/>
  <c r="W26" i="18"/>
  <c r="AL26" i="18"/>
  <c r="S27" i="18"/>
  <c r="AH27" i="18"/>
  <c r="Q28" i="18"/>
  <c r="AD28" i="18"/>
  <c r="M29" i="18"/>
  <c r="Y29" i="18"/>
  <c r="AH29" i="18"/>
  <c r="K30" i="18"/>
  <c r="V30" i="18"/>
  <c r="AC30" i="18"/>
  <c r="AJ30" i="18"/>
  <c r="L31" i="18"/>
  <c r="S31" i="18"/>
  <c r="Y31" i="18"/>
  <c r="AG31" i="18"/>
  <c r="H32" i="18"/>
  <c r="O32" i="18"/>
  <c r="W32" i="18"/>
  <c r="AC32" i="18"/>
  <c r="AJ32" i="18"/>
  <c r="L33" i="18"/>
  <c r="S33" i="18"/>
  <c r="Y33" i="18"/>
  <c r="AG33" i="18"/>
  <c r="H34" i="18"/>
  <c r="O34" i="18"/>
  <c r="W34" i="18"/>
  <c r="AC34" i="18"/>
  <c r="AJ34" i="18"/>
  <c r="L35" i="18"/>
  <c r="S35" i="18"/>
  <c r="Y35" i="18"/>
  <c r="AG35" i="18"/>
  <c r="Z20" i="18"/>
  <c r="M21" i="18"/>
  <c r="AG21" i="18"/>
  <c r="R22" i="18"/>
  <c r="AL22" i="18"/>
  <c r="V23" i="18"/>
  <c r="AI23" i="18"/>
  <c r="R24" i="18"/>
  <c r="AG24" i="18"/>
  <c r="N25" i="18"/>
  <c r="AC25" i="18"/>
  <c r="K26" i="18"/>
  <c r="Y26" i="18"/>
  <c r="AM26" i="18"/>
  <c r="V27" i="18"/>
  <c r="AI27" i="18"/>
  <c r="R28" i="18"/>
  <c r="AG28" i="18"/>
  <c r="N29" i="18"/>
  <c r="AA29" i="18"/>
  <c r="AI29" i="18"/>
  <c r="N30" i="18"/>
  <c r="W30" i="18"/>
  <c r="AE30" i="18"/>
  <c r="AM30" i="18"/>
  <c r="M31" i="18"/>
  <c r="T31" i="18"/>
  <c r="AB31" i="18"/>
  <c r="AI31" i="18"/>
  <c r="I32" i="18"/>
  <c r="Q32" i="18"/>
  <c r="X32" i="18"/>
  <c r="AE32" i="18"/>
  <c r="AM32" i="18"/>
  <c r="M33" i="18"/>
  <c r="T33" i="18"/>
  <c r="AB33" i="18"/>
  <c r="AI33" i="18"/>
  <c r="I34" i="18"/>
  <c r="Q34" i="18"/>
  <c r="X34" i="18"/>
  <c r="AE34" i="18"/>
  <c r="AM34" i="18"/>
  <c r="M35" i="18"/>
  <c r="T35" i="18"/>
  <c r="AB35" i="18"/>
  <c r="AI35" i="18"/>
  <c r="O20" i="18"/>
  <c r="AG20" i="18"/>
  <c r="U21" i="18"/>
  <c r="AM21" i="18"/>
  <c r="Z22" i="18"/>
  <c r="M23" i="18"/>
  <c r="AA23" i="18"/>
  <c r="I24" i="18"/>
  <c r="W24" i="18"/>
  <c r="AL24" i="18"/>
  <c r="S25" i="18"/>
  <c r="AH25" i="18"/>
  <c r="Q26" i="18"/>
  <c r="AD26" i="18"/>
  <c r="M27" i="18"/>
  <c r="AA27" i="18"/>
  <c r="I28" i="18"/>
  <c r="W28" i="18"/>
  <c r="AL28" i="18"/>
  <c r="S29" i="18"/>
  <c r="AC29" i="18"/>
  <c r="AM29" i="18"/>
  <c r="Q30" i="18"/>
  <c r="Y30" i="18"/>
  <c r="AG30" i="18"/>
  <c r="H31" i="18"/>
  <c r="O31" i="18"/>
  <c r="W31" i="18"/>
  <c r="AC31" i="18"/>
  <c r="AJ31" i="18"/>
  <c r="L32" i="18"/>
  <c r="S32" i="18"/>
  <c r="Y32" i="18"/>
  <c r="AG32" i="18"/>
  <c r="H33" i="18"/>
  <c r="O33" i="18"/>
  <c r="W33" i="18"/>
  <c r="AC33" i="18"/>
  <c r="AJ33" i="18"/>
  <c r="L34" i="18"/>
  <c r="S34" i="18"/>
  <c r="Y34" i="18"/>
  <c r="AG34" i="18"/>
  <c r="H35" i="18"/>
  <c r="O35" i="18"/>
  <c r="W35" i="18"/>
  <c r="AC35" i="18"/>
  <c r="AJ35" i="18"/>
  <c r="Q20" i="18"/>
  <c r="AK20" i="18"/>
  <c r="V21" i="18"/>
  <c r="J22" i="18"/>
  <c r="AC22" i="18"/>
  <c r="N23" i="18"/>
  <c r="AC23" i="18"/>
  <c r="K24" i="18"/>
  <c r="Y24" i="18"/>
  <c r="AM24" i="18"/>
  <c r="V25" i="18"/>
  <c r="AI25" i="18"/>
  <c r="R26" i="18"/>
  <c r="AG26" i="18"/>
  <c r="N27" i="18"/>
  <c r="AC27" i="18"/>
  <c r="K28" i="18"/>
  <c r="Y28" i="18"/>
  <c r="AM28" i="18"/>
  <c r="V29" i="18"/>
  <c r="AG29" i="18"/>
  <c r="I30" i="18"/>
  <c r="R30" i="18"/>
  <c r="AB30" i="18"/>
  <c r="AI30" i="18"/>
  <c r="I31" i="18"/>
  <c r="Q31" i="18"/>
  <c r="X31" i="18"/>
  <c r="AE31" i="18"/>
  <c r="AM31" i="18"/>
  <c r="M32" i="18"/>
  <c r="T32" i="18"/>
  <c r="AB32" i="18"/>
  <c r="AI32" i="18"/>
  <c r="I33" i="18"/>
  <c r="Q33" i="18"/>
  <c r="X33" i="18"/>
  <c r="AE33" i="18"/>
  <c r="AM33" i="18"/>
  <c r="M34" i="18"/>
  <c r="T34" i="18"/>
  <c r="AB34" i="18"/>
  <c r="AI34" i="18"/>
  <c r="I35" i="18"/>
  <c r="Q35" i="18"/>
  <c r="X35" i="18"/>
  <c r="AE35" i="18"/>
  <c r="AM35" i="18"/>
  <c r="T30" i="18"/>
  <c r="AJ29" i="18"/>
  <c r="T29" i="18"/>
  <c r="AJ28" i="18"/>
  <c r="T28" i="18"/>
  <c r="AJ27" i="18"/>
  <c r="T27" i="18"/>
  <c r="AJ26" i="18"/>
  <c r="T26" i="18"/>
  <c r="AJ25" i="18"/>
  <c r="T25" i="18"/>
  <c r="AJ24" i="18"/>
  <c r="T24" i="18"/>
  <c r="AJ23" i="18"/>
  <c r="T23" i="18"/>
  <c r="AJ22" i="18"/>
  <c r="T22" i="18"/>
  <c r="AJ21" i="18"/>
  <c r="T21" i="18"/>
  <c r="AJ20" i="18"/>
  <c r="T20" i="18"/>
  <c r="P30" i="18"/>
  <c r="AF29" i="18"/>
  <c r="P29" i="18"/>
  <c r="AF28" i="18"/>
  <c r="P28" i="18"/>
  <c r="AF27" i="18"/>
  <c r="P27" i="18"/>
  <c r="AF26" i="18"/>
  <c r="P26" i="18"/>
  <c r="AF25" i="18"/>
  <c r="P25" i="18"/>
  <c r="AF24" i="18"/>
  <c r="P24" i="18"/>
  <c r="AF23" i="18"/>
  <c r="P23" i="18"/>
  <c r="AF22" i="18"/>
  <c r="P22" i="18"/>
  <c r="AF21" i="18"/>
  <c r="P21" i="18"/>
  <c r="AF20" i="18"/>
  <c r="P20" i="18"/>
  <c r="L30" i="18"/>
  <c r="AB29" i="18"/>
  <c r="L29" i="18"/>
  <c r="AB28" i="18"/>
  <c r="L28" i="18"/>
  <c r="AB27" i="18"/>
  <c r="L27" i="18"/>
  <c r="AB26" i="18"/>
  <c r="L26" i="18"/>
  <c r="AB25" i="18"/>
  <c r="L25" i="18"/>
  <c r="AB24" i="18"/>
  <c r="L24" i="18"/>
  <c r="AB23" i="18"/>
  <c r="L23" i="18"/>
  <c r="AB22" i="18"/>
  <c r="L22" i="18"/>
  <c r="AB21" i="18"/>
  <c r="L21" i="18"/>
  <c r="AB20" i="18"/>
  <c r="L20" i="18"/>
  <c r="X30" i="18"/>
  <c r="H30" i="18"/>
  <c r="X29" i="18"/>
  <c r="H29" i="18"/>
  <c r="X28" i="18"/>
  <c r="H28" i="18"/>
  <c r="X27" i="18"/>
  <c r="H27" i="18"/>
  <c r="X26" i="18"/>
  <c r="H26" i="18"/>
  <c r="X25" i="18"/>
  <c r="H25" i="18"/>
  <c r="X24" i="18"/>
  <c r="H24" i="18"/>
  <c r="X23" i="18"/>
  <c r="H23" i="18"/>
  <c r="X22" i="18"/>
  <c r="H22" i="18"/>
  <c r="X21" i="18"/>
  <c r="H21" i="18"/>
  <c r="X20" i="18"/>
  <c r="AN46" i="17"/>
  <c r="AN46" i="18"/>
  <c r="AN46" i="5"/>
  <c r="E4" i="20"/>
  <c r="H45" i="17"/>
  <c r="H36" i="17"/>
  <c r="C7" i="16"/>
  <c r="H19" i="5"/>
  <c r="C4" i="20" s="1"/>
  <c r="J46" i="17" l="1"/>
  <c r="AL46" i="17"/>
  <c r="U46" i="17"/>
  <c r="L46" i="17"/>
  <c r="V46" i="17"/>
  <c r="M46" i="17"/>
  <c r="P46" i="17"/>
  <c r="C16" i="16"/>
  <c r="T46" i="17"/>
  <c r="C8" i="16"/>
  <c r="R46" i="17"/>
  <c r="Q46" i="17"/>
  <c r="Y46" i="17"/>
  <c r="C14" i="16"/>
  <c r="C15" i="16"/>
  <c r="H45" i="5"/>
  <c r="C6" i="20" s="1"/>
  <c r="C23" i="16"/>
  <c r="I45" i="5"/>
  <c r="AK45" i="5"/>
  <c r="AG46" i="17"/>
  <c r="H36" i="5"/>
  <c r="C5" i="20" s="1"/>
  <c r="AK46" i="17"/>
  <c r="C21" i="16"/>
  <c r="P45" i="5"/>
  <c r="C22" i="16"/>
  <c r="O46" i="17"/>
  <c r="AI46" i="17"/>
  <c r="AH46" i="17"/>
  <c r="N45" i="5"/>
  <c r="AL45" i="5"/>
  <c r="C19" i="16"/>
  <c r="AI36" i="5"/>
  <c r="AB36" i="5"/>
  <c r="AC36" i="5"/>
  <c r="M36" i="5"/>
  <c r="AC46" i="17"/>
  <c r="N46" i="17"/>
  <c r="AM45" i="5"/>
  <c r="AD45" i="5"/>
  <c r="C20" i="16"/>
  <c r="C24" i="16"/>
  <c r="Z46" i="17"/>
  <c r="AE46" i="17"/>
  <c r="AB45" i="5"/>
  <c r="AJ45" i="5"/>
  <c r="AH45" i="5"/>
  <c r="R45" i="5"/>
  <c r="K45" i="5"/>
  <c r="V45" i="5"/>
  <c r="Q45" i="5"/>
  <c r="U45" i="5"/>
  <c r="I46" i="17"/>
  <c r="W46" i="17"/>
  <c r="AF46" i="17"/>
  <c r="AD46" i="17"/>
  <c r="W36" i="5"/>
  <c r="AM36" i="5"/>
  <c r="C18" i="16"/>
  <c r="O36" i="5"/>
  <c r="J36" i="5"/>
  <c r="K36" i="5"/>
  <c r="AF36" i="5"/>
  <c r="P36" i="5"/>
  <c r="AG36" i="5"/>
  <c r="Q36" i="5"/>
  <c r="X46" i="17"/>
  <c r="AB46" i="17"/>
  <c r="AA45" i="5"/>
  <c r="O45" i="5"/>
  <c r="AD36" i="5"/>
  <c r="AL36" i="5"/>
  <c r="AH36" i="5"/>
  <c r="L36" i="5"/>
  <c r="AJ46" i="17"/>
  <c r="S45" i="5"/>
  <c r="M45" i="5"/>
  <c r="AI45" i="5"/>
  <c r="AE45" i="5"/>
  <c r="J45" i="5"/>
  <c r="S46" i="17"/>
  <c r="V36" i="5"/>
  <c r="V46" i="5" s="1"/>
  <c r="Z36" i="5"/>
  <c r="AA36" i="5"/>
  <c r="C13" i="16"/>
  <c r="C12" i="16"/>
  <c r="C11" i="16"/>
  <c r="C10" i="16"/>
  <c r="C9" i="16"/>
  <c r="X36" i="5"/>
  <c r="Y36" i="5"/>
  <c r="I36" i="5"/>
  <c r="X45" i="5"/>
  <c r="L45" i="5"/>
  <c r="AF45" i="5"/>
  <c r="T45" i="5"/>
  <c r="AG45" i="5"/>
  <c r="Y45" i="5"/>
  <c r="AC45" i="5"/>
  <c r="W45" i="5"/>
  <c r="Z45" i="5"/>
  <c r="N36" i="5"/>
  <c r="N46" i="5" s="1"/>
  <c r="C17" i="16"/>
  <c r="AE36" i="5"/>
  <c r="R36" i="5"/>
  <c r="S36" i="5"/>
  <c r="AJ36" i="5"/>
  <c r="T36" i="5"/>
  <c r="T46" i="5" s="1"/>
  <c r="AK36" i="5"/>
  <c r="U36" i="5"/>
  <c r="AM46" i="17"/>
  <c r="AA46" i="17"/>
  <c r="K46" i="17"/>
  <c r="H36" i="18"/>
  <c r="Z45" i="18"/>
  <c r="AD45" i="18"/>
  <c r="AH45" i="18"/>
  <c r="AL45" i="18"/>
  <c r="H45" i="18"/>
  <c r="AF36" i="18"/>
  <c r="T36" i="18"/>
  <c r="N45" i="18"/>
  <c r="R45" i="18"/>
  <c r="V45" i="18"/>
  <c r="AE45" i="18"/>
  <c r="AK45" i="18"/>
  <c r="P45" i="18"/>
  <c r="Q36" i="18"/>
  <c r="O36" i="18"/>
  <c r="V36" i="18"/>
  <c r="AC36" i="18"/>
  <c r="M36" i="18"/>
  <c r="Y36" i="18"/>
  <c r="U45" i="18"/>
  <c r="AG45" i="18"/>
  <c r="X45" i="18"/>
  <c r="J45" i="18"/>
  <c r="X36" i="18"/>
  <c r="AJ36" i="18"/>
  <c r="K36" i="18"/>
  <c r="R36" i="18"/>
  <c r="AH36" i="18"/>
  <c r="S36" i="18"/>
  <c r="K45" i="18"/>
  <c r="Q45" i="18"/>
  <c r="AF45" i="18"/>
  <c r="AA45" i="18"/>
  <c r="S45" i="18"/>
  <c r="L36" i="18"/>
  <c r="W36" i="18"/>
  <c r="AM36" i="18"/>
  <c r="J36" i="18"/>
  <c r="AA36" i="18"/>
  <c r="AI36" i="18"/>
  <c r="N36" i="18"/>
  <c r="AB45" i="18"/>
  <c r="AJ45" i="18"/>
  <c r="W45" i="18"/>
  <c r="T45" i="18"/>
  <c r="AI45" i="18"/>
  <c r="M45" i="18"/>
  <c r="AB36" i="18"/>
  <c r="P36" i="18"/>
  <c r="AK36" i="18"/>
  <c r="AG36" i="18"/>
  <c r="Z36" i="18"/>
  <c r="AE36" i="18"/>
  <c r="AL36" i="18"/>
  <c r="U36" i="18"/>
  <c r="AD36" i="18"/>
  <c r="I36" i="18"/>
  <c r="I45" i="18"/>
  <c r="AM45" i="18"/>
  <c r="Y45" i="18"/>
  <c r="O45" i="18"/>
  <c r="L45" i="18"/>
  <c r="AC45" i="18"/>
  <c r="D6" i="20"/>
  <c r="D5" i="20"/>
  <c r="E6" i="20"/>
  <c r="E5" i="20"/>
  <c r="H46" i="17"/>
  <c r="H46" i="5" l="1"/>
  <c r="AJ46" i="5"/>
  <c r="Z46" i="5"/>
  <c r="Y46" i="5"/>
  <c r="AA46" i="5"/>
  <c r="P46" i="5"/>
  <c r="X46" i="5"/>
  <c r="K46" i="5"/>
  <c r="AK46" i="5"/>
  <c r="AE46" i="5"/>
  <c r="I46" i="5"/>
  <c r="AL46" i="5"/>
  <c r="O46" i="5"/>
  <c r="M46" i="5"/>
  <c r="R46" i="5"/>
  <c r="AH46" i="5"/>
  <c r="AG46" i="5"/>
  <c r="J46" i="5"/>
  <c r="W46" i="5"/>
  <c r="AI46" i="5"/>
  <c r="AD46" i="5"/>
  <c r="AF46" i="5"/>
  <c r="AC46" i="5"/>
  <c r="U46" i="5"/>
  <c r="S46" i="5"/>
  <c r="L46" i="5"/>
  <c r="Q46" i="5"/>
  <c r="AM46" i="5"/>
  <c r="AB46" i="5"/>
  <c r="AL46" i="18"/>
  <c r="K46" i="18"/>
  <c r="W46" i="18"/>
  <c r="H46" i="18"/>
  <c r="AD46" i="18"/>
  <c r="Z46" i="18"/>
  <c r="AF46" i="18"/>
  <c r="AH46" i="18"/>
  <c r="V46" i="18"/>
  <c r="U46" i="18"/>
  <c r="R46" i="18"/>
  <c r="AK46" i="18"/>
  <c r="P46" i="18"/>
  <c r="N46" i="18"/>
  <c r="M46" i="18"/>
  <c r="Q46" i="18"/>
  <c r="O46" i="18"/>
  <c r="I46" i="18"/>
  <c r="AE46" i="18"/>
  <c r="T46" i="18"/>
  <c r="AA46" i="18"/>
  <c r="J46" i="18"/>
  <c r="AC46" i="18"/>
  <c r="AM46" i="18"/>
  <c r="AG46" i="18"/>
  <c r="AJ46" i="18"/>
  <c r="L46" i="18"/>
  <c r="AI46" i="18"/>
  <c r="AB46" i="18"/>
  <c r="S46" i="18"/>
  <c r="X46" i="18"/>
  <c r="Y46" i="18"/>
  <c r="C3" i="20"/>
  <c r="D3" i="20"/>
  <c r="E3" i="20"/>
  <c r="E3"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USER</author>
  </authors>
  <commentList>
    <comment ref="E8" authorId="0" shapeId="0" xr:uid="{00000000-0006-0000-0300-000001000000}">
      <text>
        <r>
          <rPr>
            <b/>
            <sz val="9"/>
            <color indexed="81"/>
            <rFont val="Tahoma"/>
            <family val="2"/>
            <charset val="186"/>
          </rPr>
          <t>1- attiecināms;
0 - nav attiecināms</t>
        </r>
      </text>
    </comment>
    <comment ref="G8" authorId="1" shapeId="0" xr:uid="{00000000-0006-0000-0300-000002000000}">
      <text>
        <r>
          <rPr>
            <b/>
            <sz val="9"/>
            <color indexed="81"/>
            <rFont val="Tahoma"/>
            <family val="2"/>
            <charset val="186"/>
          </rPr>
          <t>Šajā kolonā jāievada platību lielumi (ha), atbilstoši iespējamam 3. nekontrolētas attīstības scenārijam.
Pie kam jāievada ir tikai tās vērtības, kuras mainās vai ir zināmas, vai arī ir konstantas. Pārējās kolonas rindiņas var palikt tukšas. Modelis pats aprēķinās platības neaizpildītajām ģeotelpiskajām vienībām sadalot atlikušo platību proporcionāli pašreizējām platībām šīm ģeotelpiskajām vienībām (ha).</t>
        </r>
      </text>
    </comment>
    <comment ref="C21" authorId="1" shapeId="0" xr:uid="{00000000-0006-0000-0300-000003000000}">
      <text>
        <r>
          <rPr>
            <b/>
            <sz val="9"/>
            <color indexed="81"/>
            <rFont val="Tahoma"/>
            <family val="2"/>
            <charset val="186"/>
          </rPr>
          <t>* - papildus informācija atrodama šeit (http://biodiversity.europa.eu/maes)</t>
        </r>
      </text>
    </comment>
    <comment ref="B37" authorId="1" shapeId="0" xr:uid="{00000000-0006-0000-0300-000004000000}">
      <text>
        <r>
          <rPr>
            <b/>
            <sz val="9"/>
            <color indexed="81"/>
            <rFont val="Tahoma"/>
            <family val="2"/>
            <charset val="186"/>
          </rPr>
          <t>* - papildus informācija atrodama šeit (http://biodiversity.europa.eu/maes)</t>
        </r>
      </text>
    </comment>
    <comment ref="B38" authorId="1" shapeId="0" xr:uid="{00000000-0006-0000-0300-000005000000}">
      <text>
        <r>
          <rPr>
            <b/>
            <sz val="9"/>
            <color indexed="81"/>
            <rFont val="Tahoma"/>
            <family val="2"/>
            <charset val="186"/>
          </rPr>
          <t>* - papildus informācija atrodama šeit (http://biodiversity.europa.eu/maes)</t>
        </r>
      </text>
    </comment>
    <comment ref="B39" authorId="1" shapeId="0" xr:uid="{00000000-0006-0000-0300-000006000000}">
      <text>
        <r>
          <rPr>
            <b/>
            <sz val="9"/>
            <color indexed="81"/>
            <rFont val="Tahoma"/>
            <family val="2"/>
            <charset val="186"/>
          </rPr>
          <t>* - papildus informācija atrodama šeit (http://biodiversity.europa.eu/maes)</t>
        </r>
      </text>
    </comment>
    <comment ref="B40" authorId="1" shapeId="0" xr:uid="{00000000-0006-0000-0300-000007000000}">
      <text>
        <r>
          <rPr>
            <b/>
            <sz val="9"/>
            <color indexed="81"/>
            <rFont val="Tahoma"/>
            <family val="2"/>
            <charset val="186"/>
          </rPr>
          <t>* - papildus informācija atrodama šeit (http://biodiversity.europa.eu/maes)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E6" authorId="0" shapeId="0" xr:uid="{00000000-0006-0000-0400-000001000000}">
      <text>
        <r>
          <rPr>
            <b/>
            <sz val="9"/>
            <color indexed="81"/>
            <rFont val="Tahoma"/>
            <family val="2"/>
            <charset val="186"/>
          </rPr>
          <t>http://data.csb.gov.lv/pxweb/lv/ekfin/ekfin__ikgad__ikp/IK10_0100.px/?rxid=cdcb978c-22b0-416a-aacc-aa650d3e2ce0</t>
        </r>
      </text>
    </comment>
    <comment ref="E9" authorId="0" shapeId="0" xr:uid="{00000000-0006-0000-0400-000002000000}">
      <text>
        <r>
          <rPr>
            <b/>
            <sz val="9"/>
            <color indexed="81"/>
            <rFont val="Tahoma"/>
            <family val="2"/>
            <charset val="186"/>
          </rPr>
          <t>Nēģu izplatības areāla platības īpatsvars no kopējās iekšējo ūdeņu platības Latvijā ir novērtējams 25% apjomā, kas sastāda 60475 ha. 
http://priede.bf.lu.lv/grozs/HidroBiologjijas/Zivsaimniecibas_pamati_2012/L4-LV%20nozvejas-2012.pdf</t>
        </r>
      </text>
    </comment>
    <comment ref="E14" authorId="0" shapeId="0" xr:uid="{00000000-0006-0000-0400-000003000000}">
      <text>
        <r>
          <rPr>
            <b/>
            <sz val="9"/>
            <color indexed="81"/>
            <rFont val="Tahoma"/>
            <family val="2"/>
            <charset val="186"/>
          </rPr>
          <t>Saskaņā ar Centrālās statistikas pārvaldes (CSP) datubāzes datiem kopējā ūdens platība Latvijā sastāda 2419 km2 vai 241900 ha. 
http://data.csb.gov.lv/pxweb/lv/visp/visp__ikgad__geogr/GZ010.px/?rxid=a79839fe-11ba-4ecd-8cc3-4035692c5fc8</t>
        </r>
      </text>
    </comment>
    <comment ref="E15" authorId="0" shapeId="0" xr:uid="{00000000-0006-0000-0400-000004000000}">
      <text>
        <r>
          <rPr>
            <b/>
            <sz val="9"/>
            <color indexed="81"/>
            <rFont val="Tahoma"/>
            <family val="2"/>
            <charset val="186"/>
          </rPr>
          <t>Saskaņā ar valsts aģentūras „Latvijas Zivju resursu aģentūra” publicētiem datiem par Latvijas galveno zvejas objektu nozveju iekšējos ūdeņos pa sugām, 2014.gadā nēģu kopējā nozveja sastādīja 55 tonnas un 2005.gadā - 110 tonnas. 
http://www.bior.gov.lv/uploads/files/zivju_resursi/zvejas_statistika/Latvijas%20nozveja%20ieksejos%20udenos_2014.pdf</t>
        </r>
      </text>
    </comment>
    <comment ref="E16" authorId="0" shapeId="0" xr:uid="{00000000-0006-0000-0400-000005000000}">
      <text>
        <r>
          <rPr>
            <b/>
            <sz val="9"/>
            <color indexed="81"/>
            <rFont val="Tahoma"/>
            <family val="2"/>
            <charset val="186"/>
          </rPr>
          <t>Žāvēšanas procesa laikā  ārstniecības augi zaudē 70% - 80% no kopējā svara</t>
        </r>
      </text>
    </comment>
    <comment ref="E17" authorId="0" shapeId="0" xr:uid="{00000000-0006-0000-0400-000006000000}">
      <text>
        <r>
          <rPr>
            <b/>
            <sz val="9"/>
            <color indexed="81"/>
            <rFont val="Tahoma"/>
            <family val="2"/>
            <charset val="186"/>
          </rPr>
          <t>http://www.kurmisi.lv/nektaraugi/augus-saraksts</t>
        </r>
      </text>
    </comment>
    <comment ref="E18" authorId="0" shapeId="0" xr:uid="{00000000-0006-0000-0400-000007000000}">
      <text>
        <r>
          <rPr>
            <b/>
            <sz val="9"/>
            <color indexed="81"/>
            <rFont val="Tahoma"/>
            <family val="2"/>
            <charset val="186"/>
          </rPr>
          <t>http://dabaveselibai.blogspot.co.uk/p/iegadei-arstniecibas-augi-un-zalu-tejas.html</t>
        </r>
      </text>
    </comment>
    <comment ref="E19" authorId="0" shapeId="0" xr:uid="{00000000-0006-0000-0400-000008000000}">
      <text>
        <r>
          <rPr>
            <b/>
            <sz val="9"/>
            <color indexed="81"/>
            <rFont val="Tahoma"/>
            <family val="2"/>
            <charset val="186"/>
          </rPr>
          <t>Saskaņā ar iepriekš veiktiem starptautiskiem pētījumiem 2015. gada cenās</t>
        </r>
      </text>
    </comment>
    <comment ref="E20" authorId="0" shapeId="0" xr:uid="{00000000-0006-0000-0400-000009000000}">
      <text>
        <r>
          <rPr>
            <b/>
            <sz val="9"/>
            <color indexed="81"/>
            <rFont val="Tahoma"/>
            <family val="2"/>
            <charset val="186"/>
          </rPr>
          <t>Saskaņā ar iepriekš veiktiem starptautiskiem pētījumiem 2015. gada cenās</t>
        </r>
      </text>
    </comment>
    <comment ref="E21" authorId="0" shapeId="0" xr:uid="{00000000-0006-0000-0400-00000A000000}">
      <text>
        <r>
          <rPr>
            <b/>
            <sz val="9"/>
            <color indexed="81"/>
            <rFont val="Tahoma"/>
            <family val="2"/>
            <charset val="186"/>
          </rPr>
          <t>Saskaņā ar iepriekš veiktiem starptautiskiem pētījumiem 2015. gada cenās</t>
        </r>
      </text>
    </comment>
    <comment ref="E22" authorId="0" shapeId="0" xr:uid="{00000000-0006-0000-0400-00000B000000}">
      <text>
        <r>
          <rPr>
            <b/>
            <sz val="9"/>
            <color indexed="81"/>
            <rFont val="Tahoma"/>
            <family val="2"/>
            <charset val="186"/>
          </rPr>
          <t>Saskaņā ar iepriekš veiktiem starptautiskiem pētījumiem 2015. gada cenās</t>
        </r>
      </text>
    </comment>
    <comment ref="E23" authorId="0" shapeId="0" xr:uid="{00000000-0006-0000-0400-00000C000000}">
      <text>
        <r>
          <rPr>
            <b/>
            <sz val="9"/>
            <color indexed="81"/>
            <rFont val="Tahoma"/>
            <family val="2"/>
            <charset val="186"/>
          </rPr>
          <t>Saskaņā ar iepriekš veiktiem starptautiskiem pētījumiem 2015. gada cenās</t>
        </r>
      </text>
    </comment>
    <comment ref="E24" authorId="0" shapeId="0" xr:uid="{00000000-0006-0000-0400-00000D000000}">
      <text>
        <r>
          <rPr>
            <b/>
            <sz val="9"/>
            <color indexed="81"/>
            <rFont val="Tahoma"/>
            <family val="2"/>
            <charset val="186"/>
          </rPr>
          <t>Saskaņā ar iepriekš veiktiem starptautiskiem pētījumiem 2015. gada cenās</t>
        </r>
      </text>
    </comment>
    <comment ref="E25" authorId="0" shapeId="0" xr:uid="{00000000-0006-0000-0400-00000E000000}">
      <text>
        <r>
          <rPr>
            <b/>
            <sz val="9"/>
            <color indexed="81"/>
            <rFont val="Tahoma"/>
            <family val="2"/>
            <charset val="186"/>
          </rPr>
          <t>Saskaņā ar iepriekš veiktiem starptautiskiem pētījumiem 2015. gada cenās</t>
        </r>
      </text>
    </comment>
    <comment ref="E26" authorId="0" shapeId="0" xr:uid="{00000000-0006-0000-0400-00000F000000}">
      <text>
        <r>
          <rPr>
            <b/>
            <sz val="9"/>
            <color indexed="81"/>
            <rFont val="Tahoma"/>
            <family val="2"/>
            <charset val="186"/>
          </rPr>
          <t>Saskaņā ar iepriekš veiktiem starptautiskiem pētījumiem 2015. gada cenās</t>
        </r>
      </text>
    </comment>
    <comment ref="E27" authorId="0" shapeId="0" xr:uid="{00000000-0006-0000-0400-000010000000}">
      <text>
        <r>
          <rPr>
            <b/>
            <sz val="9"/>
            <color indexed="81"/>
            <rFont val="Tahoma"/>
            <family val="2"/>
            <charset val="186"/>
          </rPr>
          <t>Saskaņā ar iepriekš veiktiem starptautiskiem pētījumiem 2015. gada cenās</t>
        </r>
      </text>
    </comment>
    <comment ref="E28" authorId="0" shapeId="0" xr:uid="{00000000-0006-0000-0400-000011000000}">
      <text>
        <r>
          <rPr>
            <b/>
            <sz val="9"/>
            <color indexed="81"/>
            <rFont val="Tahoma"/>
            <family val="2"/>
            <charset val="186"/>
          </rPr>
          <t>Saskaņā ar iepriekš veiktiem starptautiskiem pētījumiem 2015. gada cenās</t>
        </r>
      </text>
    </comment>
    <comment ref="E29" authorId="0" shapeId="0" xr:uid="{00000000-0006-0000-0400-000012000000}">
      <text>
        <r>
          <rPr>
            <b/>
            <sz val="9"/>
            <color indexed="81"/>
            <rFont val="Tahoma"/>
            <family val="2"/>
            <charset val="186"/>
          </rPr>
          <t>Saskaņā ar iepriekš veiktiem starptautiskiem pētījumiem 2015. gada cenās</t>
        </r>
      </text>
    </comment>
    <comment ref="E30" authorId="0" shapeId="0" xr:uid="{00000000-0006-0000-0400-000013000000}">
      <text>
        <r>
          <rPr>
            <b/>
            <sz val="9"/>
            <color indexed="81"/>
            <rFont val="Tahoma"/>
            <family val="2"/>
            <charset val="186"/>
          </rPr>
          <t>Saskaņā ar iepriekš veiktiem starptautiskiem pētījumiem 2015. gada cenās</t>
        </r>
      </text>
    </comment>
    <comment ref="E31" authorId="0" shapeId="0" xr:uid="{00000000-0006-0000-0400-000014000000}">
      <text>
        <r>
          <rPr>
            <b/>
            <sz val="9"/>
            <color indexed="81"/>
            <rFont val="Tahoma"/>
            <family val="2"/>
            <charset val="186"/>
          </rPr>
          <t>Saskaņā ar iepriekš veiktiem starptautiskiem pētījumiem 2015. gada cenās</t>
        </r>
      </text>
    </comment>
    <comment ref="E32" authorId="0" shapeId="0" xr:uid="{00000000-0006-0000-0400-000015000000}">
      <text>
        <r>
          <rPr>
            <b/>
            <sz val="9"/>
            <color indexed="81"/>
            <rFont val="Tahoma"/>
            <family val="2"/>
            <charset val="186"/>
          </rPr>
          <t>Saskaņā ar iepriekš veiktiem starptautiskiem pētījumiem 2015. gada cenās</t>
        </r>
      </text>
    </comment>
    <comment ref="E33" authorId="0" shapeId="0" xr:uid="{00000000-0006-0000-0400-000016000000}">
      <text>
        <r>
          <rPr>
            <b/>
            <sz val="9"/>
            <color indexed="81"/>
            <rFont val="Tahoma"/>
            <family val="2"/>
            <charset val="186"/>
          </rPr>
          <t>Saskaņā ar iepriekš veiktiem starptautiskiem pētījumiem 2015. gada cenās</t>
        </r>
      </text>
    </comment>
    <comment ref="E34" authorId="0" shapeId="0" xr:uid="{00000000-0006-0000-0400-000017000000}">
      <text>
        <r>
          <rPr>
            <b/>
            <sz val="9"/>
            <color indexed="81"/>
            <rFont val="Tahoma"/>
            <family val="2"/>
            <charset val="186"/>
          </rPr>
          <t>Saskaņā ar iepriekš veiktiem starptautiskiem pētījumiem 2015. gada cenās</t>
        </r>
      </text>
    </comment>
    <comment ref="E35" authorId="0" shapeId="0" xr:uid="{00000000-0006-0000-0400-000018000000}">
      <text>
        <r>
          <rPr>
            <b/>
            <sz val="9"/>
            <color indexed="81"/>
            <rFont val="Tahoma"/>
            <family val="2"/>
            <charset val="186"/>
          </rPr>
          <t>Saskaņā ar iepriekš veiktiem starptautiskiem pētījumiem 2015. gada cenās</t>
        </r>
      </text>
    </comment>
    <comment ref="E36" authorId="0" shapeId="0" xr:uid="{00000000-0006-0000-0400-000019000000}">
      <text>
        <r>
          <rPr>
            <b/>
            <sz val="9"/>
            <color indexed="81"/>
            <rFont val="Tahoma"/>
            <family val="2"/>
            <charset val="186"/>
          </rPr>
          <t>Saskaņā ar iepriekš veiktiem starptautiskiem pētījumiem 2015. gada cenās</t>
        </r>
      </text>
    </comment>
  </commentList>
</comments>
</file>

<file path=xl/sharedStrings.xml><?xml version="1.0" encoding="utf-8"?>
<sst xmlns="http://schemas.openxmlformats.org/spreadsheetml/2006/main" count="1220" uniqueCount="354">
  <si>
    <t>Ģeotelpiskās vienības pēc zemes seguma veida</t>
  </si>
  <si>
    <t>Attiecināms
1/0</t>
  </si>
  <si>
    <t>Pludmale</t>
  </si>
  <si>
    <t>Kāpas</t>
  </si>
  <si>
    <t>Meži</t>
  </si>
  <si>
    <t>pieaugusi un pāraugusi audze</t>
  </si>
  <si>
    <t>vidēja vecuma un briestaudzes</t>
  </si>
  <si>
    <t>mazstāvu dzīvojamās apbūves teritorija</t>
  </si>
  <si>
    <t>daudzstāvu dzīvojamās apbūves teritorija</t>
  </si>
  <si>
    <t>publiskās apbūves teritorija</t>
  </si>
  <si>
    <t>transporta infrastruktūras teritorija</t>
  </si>
  <si>
    <t>KOPĀ:</t>
  </si>
  <si>
    <t>Vērtība</t>
  </si>
  <si>
    <t>Mērvienība</t>
  </si>
  <si>
    <t>Apraksts</t>
  </si>
  <si>
    <t>A1</t>
  </si>
  <si>
    <t>EUR/kg</t>
  </si>
  <si>
    <t>A2</t>
  </si>
  <si>
    <t>procenti</t>
  </si>
  <si>
    <t>Nēģu izplatības areāla platības īpatsvars teritorijā</t>
  </si>
  <si>
    <t>ha</t>
  </si>
  <si>
    <t>Kopējā ūdens platība Latvijā</t>
  </si>
  <si>
    <t>tonnas</t>
  </si>
  <si>
    <t>Vidējā nēģu nozveja gadā</t>
  </si>
  <si>
    <t>Meža ogu raža kopā
kg/gadā</t>
  </si>
  <si>
    <t>Monetārā vērtība
EUR</t>
  </si>
  <si>
    <t>Monetārā vērtība
EUR/ha</t>
  </si>
  <si>
    <t>Nēģu nozveja kg/gadā</t>
  </si>
  <si>
    <t>Indikatora
numurs</t>
  </si>
  <si>
    <t>platība (ha)</t>
  </si>
  <si>
    <t>Kategorija</t>
  </si>
  <si>
    <t>Nodaļa</t>
  </si>
  <si>
    <t>Grupa</t>
  </si>
  <si>
    <t>Klase</t>
  </si>
  <si>
    <t>Indikators</t>
  </si>
  <si>
    <t>Nodrošinājuma pakalpojumi</t>
  </si>
  <si>
    <t>Produkti vai Pārtikas resursi</t>
  </si>
  <si>
    <t>Biomasa</t>
  </si>
  <si>
    <t>Savvaļas augi, sēnes, aļģes un to produkti</t>
  </si>
  <si>
    <t>Meža ogu raža</t>
  </si>
  <si>
    <t>Savvaļas zivis (upes)</t>
  </si>
  <si>
    <t>Nēģu murdu skaits</t>
  </si>
  <si>
    <t>Materiāli</t>
  </si>
  <si>
    <t>Šķiedras un citi materiāli no augiem, aļģēm un dzīvniekiem tiešai izmantošanai vai pārstrādei</t>
  </si>
  <si>
    <t>Potenciāli iegūstamais koksnes krājas apjoms</t>
  </si>
  <si>
    <t>A3</t>
  </si>
  <si>
    <t>Ārstniecības augi</t>
  </si>
  <si>
    <t>A4</t>
  </si>
  <si>
    <t>Enerģija</t>
  </si>
  <si>
    <t>Biomasas energijas resursi</t>
  </si>
  <si>
    <t>Augu valsts izcelsmes resursi</t>
  </si>
  <si>
    <t>Potenciāli iegūstamā koksnes biomasa enerģētikas vajadzībām</t>
  </si>
  <si>
    <t>A5</t>
  </si>
  <si>
    <t>Regulējošie</t>
  </si>
  <si>
    <t>Mediācija attīrīšanā no atkritumiem, toksiskām vielām, citiem traucēkļiem VAI Atkritumu, toksīnu un citu kaitīgu materiālu meditācija jeb starpniecība</t>
  </si>
  <si>
    <t>Procesi ekosistēmās</t>
  </si>
  <si>
    <t>Piesaistes un uzkrāšanas procesi ekosistēmas</t>
  </si>
  <si>
    <t xml:space="preserve">Augsnes spēja barības vielu piesaistē un uzkrāšanā  </t>
  </si>
  <si>
    <t>B1</t>
  </si>
  <si>
    <t>Piesārņojuma atšķaidīšana saldūdens ekosistēmā</t>
  </si>
  <si>
    <t>Piesārņojuma atšķaidīšanas spēja upē</t>
  </si>
  <si>
    <t>B2</t>
  </si>
  <si>
    <t>Trokšņu mazināšana</t>
  </si>
  <si>
    <t>Audzes biezība</t>
  </si>
  <si>
    <t>B3</t>
  </si>
  <si>
    <t>Plūsmu mediācija jeb starpniecība</t>
  </si>
  <si>
    <t>Cieto daļiņu plūsma</t>
  </si>
  <si>
    <t>Erozijas kontrole: veģentācijas segums, kas aizsargā sauszemes ekosistēmas</t>
  </si>
  <si>
    <t xml:space="preserve">Sanešu apjoms mūsdienu eolās akumulācijas reljefā  </t>
  </si>
  <si>
    <t>B4</t>
  </si>
  <si>
    <t>Buferfunkcija un masu plūsmas vājināšana</t>
  </si>
  <si>
    <t xml:space="preserve">Sanešu apjoms smilšainās pludmalēs </t>
  </si>
  <si>
    <t>B5</t>
  </si>
  <si>
    <t>Šķidrumu plūsma</t>
  </si>
  <si>
    <t>Ūdens aprites cikla un ūdens plūsmas uzturēšana</t>
  </si>
  <si>
    <t>B6</t>
  </si>
  <si>
    <t>Aizsardzība pret plūdiem</t>
  </si>
  <si>
    <t>Gāzu / gaisa plūsmas</t>
  </si>
  <si>
    <t>Aizsardzība pret vētrām</t>
  </si>
  <si>
    <t>Veģetācijas tips</t>
  </si>
  <si>
    <t>B7</t>
  </si>
  <si>
    <t>Fizikālo, ķīmisko un bioloģisko apstākļu uzturēšana</t>
  </si>
  <si>
    <t>Dzīves cikla uzturēšana, biotopu un genofonda aizsardzība</t>
  </si>
  <si>
    <t>Apputeksnēšana un sēklu izplatīšanās nodrošināšana</t>
  </si>
  <si>
    <t xml:space="preserve">Kukaiņu-apputeksnētāju daudzveidība un sastopamība </t>
  </si>
  <si>
    <t>B8</t>
  </si>
  <si>
    <t>Augsnes veidošana un kvalitātes uzturēšana</t>
  </si>
  <si>
    <t>Noārdīšanas un fiksācijas procesi augsnē</t>
  </si>
  <si>
    <t>B9</t>
  </si>
  <si>
    <t>Ūdens kvalitāte</t>
  </si>
  <si>
    <t>Ūdens ķīmiskā kvalitātes saglabāšana: denitirficējot vai reminieralizējot barības vielas tiek saglabāta vai novērsta ūdens ķīmiskās kvalitātes pasliktināšanās</t>
  </si>
  <si>
    <t>B10</t>
  </si>
  <si>
    <t>Atmosfēras sastāvs un klimata regulācija</t>
  </si>
  <si>
    <t xml:space="preserve">Fizikālo, ķīmisko un bioloģisko apstākļu uzturēšana </t>
  </si>
  <si>
    <t>B11</t>
  </si>
  <si>
    <t>Globālā klimata regulēšana, samazinot siltumnīcefekta gāzu koncentrāciju</t>
  </si>
  <si>
    <t>Oglekļa piesaistes potenciāla indekss</t>
  </si>
  <si>
    <t>B12</t>
  </si>
  <si>
    <t>Kultūras pakalpojumi</t>
  </si>
  <si>
    <t>Fiziskā un intelektuālā mijiedarbība ar biotopiem, ekosistēmām un ainavām (vides ietekme)</t>
  </si>
  <si>
    <t>Fiziskā un empīriskā mijiedarbība</t>
  </si>
  <si>
    <t>Augu, dzīvnieku un ainavas izmantošana  eksperimentālām vai izjūtu sniedzošām aktivitātēm</t>
  </si>
  <si>
    <t>Putnu vērošanas iespējas</t>
  </si>
  <si>
    <t>C1</t>
  </si>
  <si>
    <t>Fiziska ainavu baudīšana dažādos vides apstākļos</t>
  </si>
  <si>
    <t>Aktīvās un pasīvās atpūtas iespējas</t>
  </si>
  <si>
    <t>C2</t>
  </si>
  <si>
    <t>Intelektuālā un reprezentatīvā mijiedarbība</t>
  </si>
  <si>
    <t>Izglītojoša darbība, izmantojot ekosistēmu</t>
  </si>
  <si>
    <t>Vides izglītošanās iespējas</t>
  </si>
  <si>
    <t>C3</t>
  </si>
  <si>
    <t>Kultūras mantojums saistīts ar ekosistēmu</t>
  </si>
  <si>
    <t>Kultūras mantojuma mijiedarbes iespējas</t>
  </si>
  <si>
    <t>C4</t>
  </si>
  <si>
    <t>Estētiska: vietas izjūta, dabas/ainavas pievilcība</t>
  </si>
  <si>
    <t>Kultūrainavas vizuālā identitāte</t>
  </si>
  <si>
    <t>C5</t>
  </si>
  <si>
    <t>TEV</t>
  </si>
  <si>
    <t>Nēģu izplatības areāla platība Latvijā</t>
  </si>
  <si>
    <t>EUR/m3</t>
  </si>
  <si>
    <t>Potenciāli iegūstamā koksnes kraja m3/ha</t>
  </si>
  <si>
    <t>Potenciāli iegūstamā koksnes krājas apjoms m3</t>
  </si>
  <si>
    <t>Atlikusī augu masa (korekcijas koeficients) pēc žāvēšanas</t>
  </si>
  <si>
    <t>Potenciālā ogu raža kg/ha</t>
  </si>
  <si>
    <t>Ārstniecības augu kvalitātīvais rādītājs</t>
  </si>
  <si>
    <t>Ārstniecības augu vidējais segums (%)</t>
  </si>
  <si>
    <t>Ārstniecības augu segums
ha</t>
  </si>
  <si>
    <t>Ārstniecības augu raža
kg</t>
  </si>
  <si>
    <t>Ārstniecības augu vidējā raža</t>
  </si>
  <si>
    <t>kg/ha</t>
  </si>
  <si>
    <t>Ārstniecības augu vidējā cena</t>
  </si>
  <si>
    <t xml:space="preserve">Potenciāli iegūstamā koksnes biomasa enerģētikas vajadzībām, m3 </t>
  </si>
  <si>
    <t>EP kvalitatīvais novērtējums (EPN)</t>
  </si>
  <si>
    <t>EUR/ha</t>
  </si>
  <si>
    <t>EKF</t>
  </si>
  <si>
    <t>EP koriģēta monetārā vērtība
EUR</t>
  </si>
  <si>
    <t>EP koriģēta monetārā vērtība
EUR/ha</t>
  </si>
  <si>
    <t>Ūdens ekosistēmas pakalpojuma novērtējums</t>
  </si>
  <si>
    <t>EP monetārā vērtība
EUR</t>
  </si>
  <si>
    <t>Vidējā audzes biezība</t>
  </si>
  <si>
    <t>Eksperta pakalpojuma vērtējums,
(EPN)</t>
  </si>
  <si>
    <t>EP atjaunošanas izmaksas
EUR</t>
  </si>
  <si>
    <t>EP atjaunošanas izmaksas
EUR/ha</t>
  </si>
  <si>
    <t>Potenciālais koksnes krājas apjoms enerģētikas vajadzībām, m3/ha</t>
  </si>
  <si>
    <t>Erozijas kontroles izmaksas</t>
  </si>
  <si>
    <t>MEAR</t>
  </si>
  <si>
    <t>ha*MEAR</t>
  </si>
  <si>
    <t>Vidējais sanešu apjoms pludmalē
m3/m</t>
  </si>
  <si>
    <t>Sanešu kopējais apjoms pludmalē
m3/m</t>
  </si>
  <si>
    <t>EP monetārā vērtība
EUR/ha</t>
  </si>
  <si>
    <t>Vidējais meža bioma ūdens pakalpojuma novērtējums</t>
  </si>
  <si>
    <t>B3, B6</t>
  </si>
  <si>
    <t>Ūdens saglabāšanas potenciāla koeficients
(PK)</t>
  </si>
  <si>
    <t>Ūdens saglabāšanas potenciāla koriģēts koeficients
(KK)</t>
  </si>
  <si>
    <t>ha*KK</t>
  </si>
  <si>
    <t>Aizsardzība pret vētrām pakalpojuma novērtējums</t>
  </si>
  <si>
    <t>Apputeksnēšanas izmaksas mežam</t>
  </si>
  <si>
    <t>Apputeksnēšanas izmaksas zālājiem</t>
  </si>
  <si>
    <t>Apputeksnēšanas izmaksas kultivētai zemei</t>
  </si>
  <si>
    <t>EP kvalitatīvais novērtējums
(EPN)</t>
  </si>
  <si>
    <t>Augsnes veidošanas un struktūras uzturēšanas izmaksas</t>
  </si>
  <si>
    <t>ha*EPN</t>
  </si>
  <si>
    <t>B2, B10</t>
  </si>
  <si>
    <t>Gaisa kvalitātes EP vērtība</t>
  </si>
  <si>
    <t>Oglekļa dioksīda piesaistes potenciāla pakalpojuma novērtējums</t>
  </si>
  <si>
    <t>C piesaistes potenciāla indekss</t>
  </si>
  <si>
    <t>Putnu vērošanas iespējas meža biomam</t>
  </si>
  <si>
    <t>Putnu vērošanas iespējas piekrastes biomam</t>
  </si>
  <si>
    <t>ha*PP</t>
  </si>
  <si>
    <t>Putnu vērošanas potenciāla vērtība
(PP)</t>
  </si>
  <si>
    <t>Rekreācijas iespējas vērtība
(AP)</t>
  </si>
  <si>
    <t>Rekreācijas pakalpojuma vērtība meža biomam</t>
  </si>
  <si>
    <t>Vides izglītošanas iespējas vērtība
(VI)</t>
  </si>
  <si>
    <t>Vides izglītošanās iespējas EP vērtība</t>
  </si>
  <si>
    <t>ha*VI</t>
  </si>
  <si>
    <t>Kultūras mantojuma potenciāls
(KM)</t>
  </si>
  <si>
    <t>ha*KM</t>
  </si>
  <si>
    <t>Kultūras iedvesmas EP vērtība</t>
  </si>
  <si>
    <t>Kultūraina-vas vizuālās identitātes punkti
(IP)</t>
  </si>
  <si>
    <t>ha*IP</t>
  </si>
  <si>
    <t>Estētiskās, pievilcīgas ainavas pak. vērtība mežaina apgabala biomam</t>
  </si>
  <si>
    <t>Estētiskas, pievilcīgas ainavas EP vērtība
EUR/ha</t>
  </si>
  <si>
    <t>Rīga</t>
  </si>
  <si>
    <t>2016. gada novembris</t>
  </si>
  <si>
    <t>Līguma Nr. K/0116-03</t>
  </si>
  <si>
    <t>1. Modeļa apraksts</t>
  </si>
  <si>
    <t>Mērķis</t>
  </si>
  <si>
    <t>Metodika</t>
  </si>
  <si>
    <t>Materiāls tapis LIFE + programmas projekta Nr. LIFE13 ENV/LV/000839 „Ekosistēmu un to sniegto pakalpojumu novērtējuma pieejas pielietojums dabas daudzveidības aizsardzībā un pārvaldībā” (LIFE Ekosistēmu pakalpojumi/LIFE EcosystemServices) ietvaros.  Projektu līdzfinansē ES LIFE + programma un Latvijas vides aizsardzības fonds.</t>
  </si>
  <si>
    <t>PROJEKTU REALIZĒ BIEDRĪBA "BALTIJAS KRASTI"</t>
  </si>
  <si>
    <t>Visi</t>
  </si>
  <si>
    <t xml:space="preserve"> -</t>
  </si>
  <si>
    <t>Daudzveidīgo ekosistēmu augsnes spēja barības vielu piesaistē un uzkrāšanā</t>
  </si>
  <si>
    <t>Meža augsnes spēja barības vielu piesaistē un uzkrāšanā</t>
  </si>
  <si>
    <t>C5 - Kultūrainavas vizuālā identitāte</t>
  </si>
  <si>
    <t>C4 - Kultūras mantojuma mijiedarbes iespējas</t>
  </si>
  <si>
    <t>C3 - Vides izglītošanās iespējas</t>
  </si>
  <si>
    <t>C2 - Aktīvās un pasīvās atpūtas iespējas</t>
  </si>
  <si>
    <t>C1 - Putnu vērošanas iespējas</t>
  </si>
  <si>
    <t>Indikatora nosaukums:</t>
  </si>
  <si>
    <t>EP vērtējuma matrica (EUR/ha)</t>
  </si>
  <si>
    <t>Atļautais nēģu murdu skaits</t>
  </si>
  <si>
    <t>A1 - Meža ogu raža</t>
  </si>
  <si>
    <t>A2 - Nēģu murdu skaits</t>
  </si>
  <si>
    <t>A3 - Potenciāli iegūstamais koksnes krājas apjoms</t>
  </si>
  <si>
    <t>A4 - Ārstniecības augi</t>
  </si>
  <si>
    <t>A5 - Potenciāli iegūstamā koksnes biomasa enerģētikas vajadzībām</t>
  </si>
  <si>
    <t>Indikatora numurs:</t>
  </si>
  <si>
    <t xml:space="preserve">B1 - Augsnes spēja barības vielu piesaistē un uzkrāšanā  </t>
  </si>
  <si>
    <t>B2 - Piesārņojuma atšķaidīšanas spēja upē</t>
  </si>
  <si>
    <t>B3 - Audzes biezība</t>
  </si>
  <si>
    <t xml:space="preserve">B4 - Sanešu apjoms mūsdienu eolās akumulācijas reljefā </t>
  </si>
  <si>
    <t>B5 - Sanešu apjoms smilšainās pludmalēs</t>
  </si>
  <si>
    <t>Meža ūdens saglabāšanas potenciāls</t>
  </si>
  <si>
    <t>B6 - Meža ūdens saglabāšanas potenciāls</t>
  </si>
  <si>
    <t>B7 - Veģetācijas tips</t>
  </si>
  <si>
    <t>B8 - Kukaiņu-apputeksnētāju daudzveidība un sastopamība</t>
  </si>
  <si>
    <t>Kukaiņu-nekrofāgu un koprofāgu skaits</t>
  </si>
  <si>
    <t>B9 - Kukaiņu-nekrofāgu un koprofāgu skaits</t>
  </si>
  <si>
    <t>B10 - Ūdens kvalitāte</t>
  </si>
  <si>
    <t>B11 - Gaisa kvalitāte</t>
  </si>
  <si>
    <t>Gaisa kvalitāte</t>
  </si>
  <si>
    <t>B12 - Oglekļa piesaistes potenciāla indekss</t>
  </si>
  <si>
    <t>Augsnes spēja barības vielu piesaistē un uzkrāšanā</t>
  </si>
  <si>
    <t>B2: Piesārņojuma atšķaidīšanas spēja upē;
B10: Ūdens kvalitāte</t>
  </si>
  <si>
    <t>B3: Audzes biezība;
B6: Meža ūdens saglabāšanas potenciāls</t>
  </si>
  <si>
    <t>B4: Sanešu apjoms mūsdienu eolās akumulācijas reljefā</t>
  </si>
  <si>
    <t>B5: Sanešu apjoms smilšainās pludmalēs</t>
  </si>
  <si>
    <t>B6: Meža ūdens saglabāšanas potenciāls</t>
  </si>
  <si>
    <t>B7: Veģetācijas tips</t>
  </si>
  <si>
    <t>B8: Kukaiņu-apputeksnētāju daudzveidība un sastopamība</t>
  </si>
  <si>
    <t>B9: Kukaiņu-nekrofāgu un koprofāgu skaits</t>
  </si>
  <si>
    <t>B11: Gaisa kvalitāte</t>
  </si>
  <si>
    <t>B12: Oglekļa piesaistes potenciāla indekss</t>
  </si>
  <si>
    <t>C1: Putnu vērošanas iespējas</t>
  </si>
  <si>
    <t>C2: Aktīvās un pasīvās atpūtas iespējas</t>
  </si>
  <si>
    <t>C3: Vides izglītošanās iespējas</t>
  </si>
  <si>
    <t>C4: Kultūras mantojuma mijiedarbes iespējas</t>
  </si>
  <si>
    <t>C5: Kultūrainavas vizuālā identitāte</t>
  </si>
  <si>
    <t>Aprēķinu gada Latvijas gada IKP deflatoru konversijas faktors pret 2015. gadu</t>
  </si>
  <si>
    <t>binary</t>
  </si>
  <si>
    <t>Ekosistēmu pakalpojumi (EP)</t>
  </si>
  <si>
    <t xml:space="preserve">Indikatora numurs un nosaukums: </t>
  </si>
  <si>
    <t>Modelī izmantotās atvasinātās vērtības no datu ievades tabulām</t>
  </si>
  <si>
    <t>EKOSISTĒMU PAKALPOJUMU EKONOMISKĀ NOVĒRTĒJUMA MODEĻA APRAKSTS</t>
  </si>
  <si>
    <t>Ekonomiskā novērtējuma modeļa datu interpretācija</t>
  </si>
  <si>
    <t>Meža ogu vidējā tirgus cena</t>
  </si>
  <si>
    <t>Nēģu vidējā tirgus cena</t>
  </si>
  <si>
    <t>Priedes zāģbaļķu vidējā tirgus cena</t>
  </si>
  <si>
    <t>Koksnes krājas vidējā tirgus cena enerģētikas vajadzībām</t>
  </si>
  <si>
    <t>Meža atjaunošanas un kopšanas vidējā tirgus cena</t>
  </si>
  <si>
    <t>Smilts vidējā tirgus cena</t>
  </si>
  <si>
    <t>1: Pašreizējā situācija</t>
  </si>
  <si>
    <t>3: Nekontrolēta attīstība</t>
  </si>
  <si>
    <t>Platības, kurām jāpārrēķina platība
ha</t>
  </si>
  <si>
    <t>Pārrēķina koeficients</t>
  </si>
  <si>
    <t>Pārrēķinātā platība</t>
  </si>
  <si>
    <t>Visas platības</t>
  </si>
  <si>
    <t>Platība (ha):
nekontrolēta attīstība
(scenārijs 3)</t>
  </si>
  <si>
    <t>2. Datu ievade</t>
  </si>
  <si>
    <t>EKOSISTĒMU PAKALPOJUMU EKONOMISKĀ NOVĒRTĒJUMA MODEĻA SATURA RĀDĪTĀJS</t>
  </si>
  <si>
    <t>NODROŠINĀJUMA EKOSISTĒMU PAKALPOJUMU INDIKATORU APRĒĶINU TABULA</t>
  </si>
  <si>
    <t>REGULĒJOŠO EKOSISTĒMU PAKALPOJUMU INDIKATORU APRĒĶINU TABULA</t>
  </si>
  <si>
    <t>KULTŪRAS EKOSISTĒMU PAKALPOJUMU INDIKATORU APRĒĶINU TABULA</t>
  </si>
  <si>
    <t>EKOSISTĒMU PAKALPOJUMU FINANŠU UN STATISTISKĀS KONSTANTES (2015. gada dati)</t>
  </si>
  <si>
    <t>EP modeļa 3. scenārija neievadīto platību (ha) aprēķinu lapa atbilstošajām ģeotelpiskajām vienībām</t>
  </si>
  <si>
    <t>Scenāriji</t>
  </si>
  <si>
    <t>EP modeļa ievades datu saraksti (Data -&gt; Validation -&gt; List)</t>
  </si>
  <si>
    <t>Indikatoru validācija</t>
  </si>
  <si>
    <t>Kopsavilkuma validācija:</t>
  </si>
  <si>
    <t>Ekosistēmu pakalpojumu ekonomiskā novērtējuma modeļa mērķis ir radīt skaidru priekštatu par katru teritorijā sastopamo ekosistēmu pakalpojumu, izsakot to tā monetārajā vērtībā (EUR/ha) atbilstoši pašreizējai situācijai, kā arī prognozēt šo EP monetāro vērtību izmaiņas atbilstoši modelī ietvertajiem teritorijas nākotnes attīstības scenārijiem.</t>
  </si>
  <si>
    <t>Ekosistēmu pakalpojumu ekonomiskā novērtējuma modelis, izmantojot pētījumā iegūtos datus, aprēķina monetāro vērtību katram no ekosistēmas pakalpojumiem atbilstoši šiem pakalpojumiem attiecināmajiem ekspertu izvēlētajiem indikatoriem, izvēlētajai ekonomiskās vērtības novērtēšanas metodei un pētījumā noskaidrotajiem katra ekosistēmas pakalpojuma skaitliskajiem raksturlielumiem. Papildus augstak minētajam, modelī tiek izmantoti arī dati par savietojamiem ekosistēmu pakalpojumiem no ārvalstu pētījumiem, kas pielāgoti Latvijas sociāli ekonomiskai situācijai.</t>
  </si>
  <si>
    <t>Modeļa šūnu vizuālie apzīmējumi</t>
  </si>
  <si>
    <t xml:space="preserve"> - dati vai apraksts netiek ievadīts šajā šūnā, šīs šūnas vērtība ir atkarīga no citām šūnām;</t>
  </si>
  <si>
    <t xml:space="preserve"> - dati vai apraksts ir ievadīts šajā šūnā;</t>
  </si>
  <si>
    <t>2: Plānotā attīstība</t>
  </si>
  <si>
    <t>Datu ievade</t>
  </si>
  <si>
    <t>Scenāriju izvēle, apraksts un datu ievades metodoloģija</t>
  </si>
  <si>
    <t>Attiecināmie scenāriji:</t>
  </si>
  <si>
    <t>1. un 3. scenāriji</t>
  </si>
  <si>
    <t>2. scenārijs</t>
  </si>
  <si>
    <t>Datu ievades tabula tikai 2. scenārijam</t>
  </si>
  <si>
    <t>Platība (ha):
pašreizējā situācija
(scenāriji
1, 2)</t>
  </si>
  <si>
    <t>C6</t>
  </si>
  <si>
    <t>C7</t>
  </si>
  <si>
    <t>C8</t>
  </si>
  <si>
    <t>Lietotāja definēta un aprēķināta papildus indikatora vērtība</t>
  </si>
  <si>
    <t>EP monetārā vērtība
(EUR/ha)</t>
  </si>
  <si>
    <t>B13</t>
  </si>
  <si>
    <t>B14</t>
  </si>
  <si>
    <t>B15</t>
  </si>
  <si>
    <t>A6</t>
  </si>
  <si>
    <t>A7</t>
  </si>
  <si>
    <t>A8</t>
  </si>
  <si>
    <t xml:space="preserve"> - datu ievades lauks modeļa lietotājiem;</t>
  </si>
  <si>
    <t>1. SCENĀRIJS</t>
  </si>
  <si>
    <t>2. SCENĀRIJS</t>
  </si>
  <si>
    <t>Pludmales garums (m)</t>
  </si>
  <si>
    <t>Precizētā platība (ha):
nekontrolēta attīstība
(scenārijs 3)</t>
  </si>
  <si>
    <t>3. SCENĀRIJS</t>
  </si>
  <si>
    <t>Ekosistēmu pakalpojumi / EP grupas
(EUR/ha)</t>
  </si>
  <si>
    <t>Scenārijs</t>
  </si>
  <si>
    <t>Nodrošinājuma EP</t>
  </si>
  <si>
    <t>Regulējošie EP</t>
  </si>
  <si>
    <t>Kultūras EP</t>
  </si>
  <si>
    <t>Visi EP</t>
  </si>
  <si>
    <t>1. scenārijs</t>
  </si>
  <si>
    <t>3. scenārijs</t>
  </si>
  <si>
    <t>Ekosistēmu pakalpojumu monetārā kopējā vērtība, katram pakalpojumam, katram indikatoram, kā arī kopējā vērtība pa pakalpojumu grupām un ģeotelpiskām vienībām ir pieejama kopā trīs katram scenārijam atbilstošās Kopsavilkuma lapās.</t>
  </si>
  <si>
    <t>Biežāk uzdotie jautājumi</t>
  </si>
  <si>
    <t>Datu ievades tabula 1. un 3. scenārijiem</t>
  </si>
  <si>
    <t>EKOSISTĒMU PAKALPOJUMU DATU IEVADES TABULAS</t>
  </si>
  <si>
    <t>SIA "Ardenis"</t>
  </si>
  <si>
    <t>EKOSISTĒMU PAKALPOJUMU EKONOMISKĀ NOVĒRTĒJUMA MODEĻA INDIKATORU APRAKSTS</t>
  </si>
  <si>
    <t xml:space="preserve">Nodrošinājuma pakalpojumiem, veicot sekundāro datu analīzi, tika pielietota tirgus cenu metode, izmantojot šādus indikatorus:
• meža ogu raža (A1): nodrošinājuma pakalpojuma klases “Savvaļas augi, sēnes, aļģes un to produkti” novērtēšana tika veikta saskaņā ar izstrādāto indikatoru A1: Meža ogu raža, kas raksturo pieejamo meža ogu daudzumu (kg/ha). Saskaņā indikatora definīciju, atbilstoši meža tipiem un audžu biezībai tika noteikta potenciāli iegūstama ogu raža, kg (brūklenes, mellenes, avenes un dzērvenes);
• nēģu murdu skaits (A2): nodrošinājuma pakalpojuma klases “Savvaļas zivis (upes)” novērtēšana tika veikta saskaņā ar izstrādāto indikatoru A2: Nēģu murdu skaits. Saskaņā ar indikatora definīciju, atļauto nēģu zvejas murdu skaits ir noteikts 2014. gada 23. decembra MK noteikumos Nr.796, kas kalpo par pamatu, lai noteiktu ekosistēmas pakalpojuma klasifikācijas sistēmu;
• potenciāli iegūstamais koksnes krājas apjoms (A3): nodrošinājuma pakalpojuma klases “Šķiedras un citi materiāli no augiem, aļģēm un dzīvniekiem tiešai izmantošanai vai pārstrādei” novērtēšana tika veikta saskaņā ar izstrādāto indikatoru A3: "Potenciāli iegūstamais koksnes krājas apjoms". Saskaņā ar indikatora definīciju, potenciāli iegūstamais koksnes krājas apjoms ir koksnes krājas apjoms, ko iespējams iegūt konkrētajā teritorijā, ņemot vērā tajā pastāvošos saimnieciskās darbības ierobežojumu (m3/ha). Koksnes krājas apjoms ir atkarīgs no meža tipa, koku sugas, bonitātes, kokaudzes vecuma, kā arī iepriekš veiktās apsaimniekošanas. A3 indikatora vērtība nosakāma atbilstoši potenciāli iegūstamajai koksnes krājai konkrētajā teritorijā, ņemot vērā spēkā esošos saimnieciskās darbības ierobežojumus;
• ārstniecības augi (A4): nodrošinājuma pakalpojuma klases “Šķiedras un citi materiāli no augiem, aļģēm un dzīvniekiem tiešai izmantošanai vai pārstrādei” novērtēšana tika veikta saskaņā ar izstrādāto indikatoru A3: Potenciāli iegūstamais koksnes krājas apjoms un indikatoru A4: "Ārstniecības augi". Saskaņā ar indikatora definīciju, ārstniecības augi ir augi ar ārstnieciskām (terapeitiskām) īpašībām, kurus izmanto mūsdienās slimību profilaksei un ārstniecībai. A4 indikatora vērtība ir nosākama, ar šādu kvalitatīvu un kvantitatīvu rādītāju vērtējumiem: Augu sugas prasīgums pēc noteiktiem apstākļiem un sugas kvantitatīvais rādītājs laukuma vienībā (segums);
• potenciāli iegūstamā koksnes biomasa enerģētikas vajadzībām (A5): nodrošinājuma pakalpojuma klases “Augu valsts izcelsmes resursi” novērtēšana tika veikta saskaņā ar izstrādāto indikatoru A5:Potenciāli iegūstamā koksnes biomasa enerģētikas vajadzībām. Saskaņā ar indikatora definīciju, potenciāli iegūstamais koksnes krājas apjoms enerģētikas vajadzībām ir enerģētikas vajadzībām izmantojamais koksnes krājas apjoms, ko iespējams iegūt konkrētajā teritorijā, ņemot vērā tajā pastāvošos saimnieciskās darbības ierobežojumus (m3/ha). Enerģētikas vajadzībām izmantojamais koksnes krājas apjoms ir atkarīgs no kopējā krājas apjoma, koku sugas, augšanas apstākļiem un izstrādē izmantotās tehnikas. A5 indikatora vērtība nosakāma atbilstoši potenciāli iegūstamajai koksnes krājai konkrētajā teritorijā, ņemot vērā spēkā esošos saimnieciskās darbības ierobežojumus;
• Lietotāja definēti un aprēķināti papildus indikatori (A6-A8): atbilstoši konkrētai teritorijai, modeļa lietotāji var aprēķināt un pievienot papildus indikatorus, to vērtības izsakot jau monetārā izteiksmē (uz hektāru) katrai konkrētai ģeotelpiskai vienībai (EUR/ha).
</t>
  </si>
  <si>
    <t xml:space="preserve">Regulējošiem pakalpojumiem, veicot sekundāro datu analīzi, tika pielietota ieguvumu pārneses un/vai tirgus cenu metode, izmantojot šādus indikatorus:
• augsnes spēja barības vielu piesaistē un uzkrāšanā (B1): regulējošo pakalpojuma klases “Piesaistes un uzkrāšanas procesi ekosistēmās” novērtēšana tika veikta saskaņā ar izstrādāto indikatoru B1: Augsnes spēja barības vielu piesaistē un uzkrāšanā. Saskaņā ar indikatora definīciju, augsnes spēja barības vielu piesaistē un uzkrāšanā ir augsnes spēja adsorbēt un uzkrāt barības elementus (smagos metālus) ekosistēmā, vadoties pēc granulometriskā sastāva un organisko vielu satura (kg/ha);
• piesārņojuma atšķaidīšanas spēja upē (B2): regulējošo pakalpojuma klases „Piesārņojuma atšķaidīšana saldūdens ekosistēmā” novērtēšana tika veikta saskaņā ar izstrādāto indikatoru B2: piesārņojuma atšķaidīšanas spēja upē. Saskaņā ar indikatora definīciju, piesārņojuma atšķaidīšanas spēja upē ir upes spēja atšķaidīt piesārņojumu, vadoties pēc pašreizējā upes tipa un ūdens kvalitātes novērtējuma. Pakalpojuma novērtējumam tika izmantoti 2 kritēriji: ūdens tips un esošā ūdens kvalitāte. Virszemes ūdeņu kvalitāte tiek vērtēta, ņemot vērā ūdeņu ekoloģisko kvalitāti, prioritāro zivju ūdeņu kvalitāti, nitrātu, kā arī prioritāro, īpaši bīstamo un bīstamo vielu saturu ūdenī (ķīmiskā kvalitāte). Ūdensobjekta  kopējā kvalitāte tiek noteikta, ņemot vērā ekoloģiskās kvalitātes  un ķīmiskās kvalitātes novērtējumu. Ja ūdensobjektā nav sasniegta atbilstība labas ekoloģiskās kvalitātes vai ķīmiskās kvalitātes prasībām, tad kopējā kvalitāte nevar tikt novērtēta kā laba;
• audzes biezība (B3): regulējošo pakalpojumu klases „Trokšņu mazināšana” novērtēšana tika veikta saskaņā ar izstrādāto indikatoru B3:audzes biezība. Saskaņā ar indikatora definīciju, audzes biezība ir konkrētās audzes šķērslaukuma attiecība pret normālās audzes šķērslaukumu;
• sanešu apjoms mūsdienu eolās akumulācijas reljefā (B4): regulējošo pakalpojuma klases „Erozijas kontrole” novērtēšana tika veikta saskaņā ar izstrādāto indikatoru B4: Sanešu apjoms mūsdienu eolās akumulācijas reljefā (m3/m). Saskaņā ar indikatora definīciju, sanešu apjoms mūsdienu eolās akumulācijas reljefā (MEAR) embrionālajā kāpā un priekškāpā kopā ir vēja sanesto smilšu apjoms tajā krasta nogāzes daļā, kas atrodas starp pludmali un pastāvīgās (daudzgadīgās) veģetācijas izplatības robežu. MEAR veido pārejas joslu starp viļņu darbības dominēto krasta nogāzes daļu un pamatkrastu. Šīs pārejas joslas apjoms, līdztekus citiem parametriem, atspoguļo pamatkrasta un sauszemes ekosistēmu erozijas riska līmeni (“aizsargātību”);
• sanešu apjoms smilšainās pludmalēs (B5): regulējošo pakalpojuma klases „Buferfunkcija un masu plūsmas vājināšana” novērtēšana tika veikta saskaņā ar izstrādāto indikatoru B5: Sanešu apjoms smilšainās pludmalēs. Saskaņā ar indikatora definīciju, pludmalē vistiešāk ir novērojamas visas krasta sistēmas sanešu budžeta izmaiņas, kas ietekmē pludmales apjomu un tās barjeras funkcijas potenciālu (m3/m). Latvijas Jūras krastu monitoringa laboratorijas uzkrātie dati liecina, ka vētru laikā pludmales apjoms samazinās vidēji par 10-30 m3/m. Ievērojams pludmales smilšu apjoms mazina virs tās esošās embrionālās un/vai priekškāpas erozijas apjomu, kas savukārt ierobežo pamatkrasta un sauszemes biotopu apdraudējuma risku;
• meža ūdens saglabāšanas potenciāls (B6): regulējošo pakalpojuma klases „Ūdens aprites cikla un ūdens plūsmas uzturēšana” novērtēšana tika veikta saskaņā ar izstrādāto indikatoru B6:Meža ūdens saglabāšanas potenciāls. Saskaņā ar indikatora definīciju, meža ūdens saglabāšanas potenciāls ir platības spēja piesaistīt un saglabāt ūdeni, tas ir komplekss rādītājs, kas atkarīgs no kopējās noteces, virsmas noteces un noteces regularitātes. Šo rādītāju ietekmē meža tips, klimatiskie apstākļi, apsaimniekošanas režīms, kā arī mežainuma procents. Rādītājs ir izstrādāts upju sateces baseiniem, lai to pielietotu citām teritorijām, vērtējumu ir iespējams koriģēt ar audzes biezību;
</t>
  </si>
  <si>
    <t>Nodrošinājuma ekosistēmu pakalpojumu indikatori (A1-A8)</t>
  </si>
  <si>
    <t>Kultūras ekosistēmu pakalpojumu indikatori (C1-C8)</t>
  </si>
  <si>
    <t>Kultūras pakalpojumiem, veicot sekundāro datu analīzi, tika pielietota ieguvumu pārneses metode, izmantojot šādus indikatorus:
• putnu vērošanas iespējas (C1): kultūras pakalpojuma klases „Augu, dzīvnieku un ainavas izmantošana eksperimentālām vai izjūtu sniedzošām aktivitātēm” novērtēšana tika veikta saskaņā ar izstrādāto indikatoru C1: Putnu vērošanas iespējas. Saskaņā ar indikatora definīciju, putnu vērošanas potenciāls raksturo attiecīgās vietas priekšrocības salīdzinājumā ar citām jūras piekrastes vietām nacionālā mērogā, kur atbilstošajos apstākļos ir lielākā iespēja novērot lielāku putnu sugu daudzveidību, kā arī retās caurceļojošās vai ieklejojošās savvaļas putnu sugas;
• aktīvās un pasīvas atpūtas iespējas (C2): kultūras pakalpojuma klases „Fiziska ainavu baudīšana dažādos vides apstākļos” novērtēšana tika veikta saskaņā ar izstrādāto indikatoru C2: Aktīvās un pasīvās atpūtas iespējas. Saskaņā ar indikatora definīciju, rekreācija ir indivīda fizisko, garīgo un emocionālo spēju atjaunošana brīvajā laikā, sabiedriski atzītas un organizētas darbības, ekosistēmas pakalpojumu kontekstā – āra vidē. Rekreācijas galvenās funkcijas ir dziednieciskā (cilvēka veselības atjaunošana), izglītojošā (garīgā potenciāla attīstība – EP kontekstā tiek vērtēta atsevišķi) un sporta funkcija (fizisko spēju attīstība);
• vides izglītošanas iespējas (C3): kultūras pakalpojuma klases „Izglītojoša darbība, izmantojot ekosistēmu” novērtēšana tika veikta saskaņā ar izstrādāto indikatoru C3: Vides izglītošanās iespējas. Saskaņā ar indikatora definīciju, vides izglītošanās iespējas ir āra vidē notiekošs organizēts vai individuāls intelektuālās izziņas process, kas saistīts ar ekosistēmas resursu un tā interpretācijas iespējām. Parasti dabā izpaužas kā labiekārtota izglītojoša dabas taka vai atsevišķi tās elementi;
• kultūras mantojuma mijiedarbes iespējas (C4): kultūras pakalpojuma klases „Kultūras mantojums saistīts ar ekosistēmu” novērtēšana tika veikta saskaņā ar izstrādāto indikatoru C4: Kultūras mantojuma mijiedarbes iespējas. Saskaņā ar indikatora definīciju, kultūras mantojums ir cilvēka garīgās darbības liecība materiālā vai nemateriālā formā. Kultūras mantojums ietver sevī mākslinieku, arhitektu, mūziķu, rakstnieku un zinātnieku darbus, kā arī anonīmu mākslinieku darbus, cilvēces gara izpausmi un vērtību sistēmu, kas piešķir dzīvei jēgu. Ekosistēmas pakalpojumu kontekstā tā ir vēl plašāka interpretācija, ņemot vērā ainavisko vērtību un vienotā dabas un kultūras mantojuma kontekstu;
• kultūrainavas vizuālā identitāte (C5): kultūras pakalpojuma klases „Estētiska: vietas izjūta, dabas/ainavas pievilcība” novērtēšana tika veikta saskaņā ar izstrādāto indikatoru C5: Kultūrainavas vizuālā identitāte. Saskaņā ar indikatora definīciju, kultūrainavas vizuālās identitātes rādītājs ir vizuāli konstatējamu, ainavai piemītošu vērtību kopums, kas ļauj objektīvi un subjektīvi noteikt dabas un /vai cilvēku darbības un mijiedarbības rezultātā izveidotas ainavas vērtību. Kultūrainavas vizuālās identitātes kvalitatīvo rādītāju raksturo piecu kritēriju vērtējums: reljefa saposmojums; attālums līdz Baltijas jūrai; potenciālās atklātās telpas uztveres vietas; ar novada tradicionālo dzīvesveidu saistīti kultūras pieminekļi; biotopi, kuru pastāvēšana saistīta ar novadam raksturīgo tradicionālo dzīvesveidu;
• Lietotāja definēti un aprēķināti papildus indikatori (C6-C8): atbilstoši konkrētai teritorijai, modeļa lietotāji var aprēķināt un pievienot papildus indikatorus, to vērtības izsakot jau monetārā izteiksmē (uz hektāru) katrai konkrētai ģeotelpiskai vienībai (EUR/ha).</t>
  </si>
  <si>
    <t xml:space="preserve">• veģetācijas tips (B7): regulējošo pakalpojuma klases „Aizsardzība pret vētrām” novērtēšana tika veikta saskaņā ar izstrādāto indikatoru B7:Veģetācijas tips. Saskaņā ar indikatora definīciju veģetācijas tips ir veģetācija, kas sniedz patvērumu un pasargā no vētru ietekmēm.  Kvalitatīvais pakalpojuma novērtējums ir izstrādāts, ņemot vērā galvenokārt ekosistēmu tipu, kas sniedz šo pakalpojumu;
• kukaiņu-apputeksnētāju daudzveidība un sastopamība (B8): regulējošo pakalpojuma klases „Apputeksnēšana un sēklu izplatīšanās nodrošināšana” novērtēšana tika veikta saskaņā ar izstrādāto indikatoru B8: Kukaiņu-apputeksnētāju daudzveidība un sastopamība. Saskaņā ar indikatora definīciju, kukaiņu-apputeksnētāju daudzveidība un sastopamība ir augu dzimumvairošanās procesa - apputeksnēšanas - nodrošinošo kukaiņu sugu daudzveidība un kukaiņu-apputeksnētāju populācijas lielums, jeb indivīdu blīvums (sugu skaits un indivīdu skaits/ha);
• kukaiņu-nekrofāgu un koprofāgu skaits (B9): Regulējošo pakalpojuma klases „Noārdīšanas un fiksācijas procesi augsnē” novērtēšana tika veikta saskaņā ar izstrādāto indikatoru B9: Kukaiņu-nekrofāgu un koprofāgu skaits. Saskaņā ar indikatora definīciju, dzīvnieku kukaiņu-nekrofāgu un koprofāgu skaits ir izcelsmes produktu noārdītāju-nekrofāgo un koprofāgo kukaiņu populācijas lielums, jeb indivīdu blīvums (galveno indikatorsugu indivīdu skaits/ha);
• ūdens kvalitāte (B10): regulējošo pakalpojuma klases „Ūdens ķīmiskās kvalitātes, t.sk. biogēnu, saglabāšana” novērtēšana tika veikta saskaņā ar izstrādāto indikatoru B10: ūdens kvalitāte. Saskaņā ar indikatora definīciju, upes ūdens kvalitāte ir upes spēja uzturēt apstākļus, vadoties pēc pašreizējā ūdens kvalitātes novērtējuma un upes tipa. Pakalpojuma novērtējumam tika izmantoti 2 kritēriji: ūdens tips un esošās ūdens kvalitāte. Virszemes ūdeņu kvalitāte tiek vērtēta, ņemot vērā ūdeņu ekoloģisko kvalitāti, prioritāro zivju ūdeņu kvalitāti, nitrātu, kā arī prioritāro, īpaši bīstamo un bīstamo vielu saturu ūdenī (ķīmiskā kvalitāte). Ūdensobjekta  kopējā kvalitāte tiek noteikta, ņemot vērā ekoloģiskās kvalitātes  un ķīmiskās kvalitātes novērtējumu. Ja ūdensobjektā nav sasniegta atbilstība labas ekoloģiskās kvalitātes vai ķīmiskās kvalitātes prasībām, tad kopējā kvalitāte nevar tikt novērtēta kā laba;
• gaisa kvalitāte (B11): regulējošo pakalpojuma klases „Fizikālo, ķīmisko un bioloģisko apstākļu uzturēšana” novērtēšana tika veikta saskaņā ar izstrādāto indikatoru B11: gaisa kvalitāte. Saskaņā ar indikatora definīciju, gaisa kvalitāte ir gaisa kvalitātes regulēšanas potenciāls. Gaisa kvalitātes regulēšanas potenciālu  var nodrošināt meži, zaļās teritorijas un dzīvžogi uztverot/filtrējot  no gaisa putekļus, ķīmiskās vielas un gāzes;
• oglekļa piesaistes potenciāla indekss (B12): regulējošo pakalpojuma klases „Globālā klimata regulēšana, samazinot siltumnīcefekta gāzu koncentrāciju” novērtēšana tika veikta saskaņā ar izstrādāto indikatoru B12:oglekļa piesaistes potenciāla indekss. Saskaņā ar indikatora definīciju, oglekļa piesaistes potenciāla indekss ir oglekļa piesaistes potenciāls dzīvajā biomasā atkarībā no audzes vecuma un bonitātes (skaitlisks indekss robežās no 1.0 līdz 25.0);
• Lietotāja definēti un aprēķināti papildus indikatori (B13-B15): atbilstoši konkrētai teritorijai, modeļa lietotāji var aprēķināt un pievienot papildus indikatorus, to vērtības izsakot jau monetārā izteiksmē (uz hektāru) katrai konkrētai ģeotelpiskai vienībai (EUR/ha).
</t>
  </si>
  <si>
    <t>3. Kopsavilkums 1. scenārijam</t>
  </si>
  <si>
    <t>4. Kopsavilkums 2. scenārijam</t>
  </si>
  <si>
    <t>5. Kopsavilkums 3. scenārijam</t>
  </si>
  <si>
    <t>6. Datu vizualizācija</t>
  </si>
  <si>
    <t>7. Indikatoru apraksts</t>
  </si>
  <si>
    <t>Kultūrainavas vizuālās identitātes punkti
(IP)</t>
  </si>
  <si>
    <t>Papildus informācija par pētījumu un indikatoriem: http://ekosistemas.daba.gov.lv/</t>
  </si>
  <si>
    <t>Embrionālās kāpas (biotops 2110)</t>
  </si>
  <si>
    <t>Priekškāpas (biotops 2120)</t>
  </si>
  <si>
    <t>Lietotāja definēta papildus ģeotelpiskā vienība (citi jūras un iesāļu augteņu biotopi un/vai piejūras un iekšzemes kāpu biotopi)</t>
  </si>
  <si>
    <t>Upes un ezeri</t>
  </si>
  <si>
    <t>Dabiski upju posmi (biotops 3260)</t>
  </si>
  <si>
    <t xml:space="preserve">Lietotāja definēta papildus ģeotelpiskā vienība (citi saldūdeņu biotopi vai upju/ezeru tipi) </t>
  </si>
  <si>
    <t>Mežainas piejūras kāpas (biotops 2180)/Veci vai dabiski boreāli meži (biotops 9010*)</t>
  </si>
  <si>
    <t>Mežainas piejūras kāpas (biotops 2180)</t>
  </si>
  <si>
    <t>Lietotāja definēta papildus ģeotelpiskā vienība (citi meža biotopi un/vai meža tipi)</t>
  </si>
  <si>
    <t>atsevišķas ēkas</t>
  </si>
  <si>
    <t>Apbūve/ urbānas teritorijas</t>
  </si>
  <si>
    <t>Lietotāja definēta papildus ģeotelpiskā vienība (citi apbūves/urbānu teritoriju tipi)</t>
  </si>
  <si>
    <t xml:space="preserve">1. lietotāja definēta papildus ģeotelpiskā vienība ekosistēmas/apakšsistēmas līmenī*  </t>
  </si>
  <si>
    <t xml:space="preserve">2. lietotāja definēta papildus ģeotelpiskā vienība ekosistēmas/apakšsistēmas līmenī*  </t>
  </si>
  <si>
    <t xml:space="preserve">3. lietotāja definēta papildus ģeotelpiskā vienība ekosistēmas/apakšsistēmas līmenī*  </t>
  </si>
  <si>
    <t xml:space="preserve">4. lietotāja definēta papildus ģeotelpiskā vienība ekosistēmas/apakšsistēmas līmenī*  </t>
  </si>
  <si>
    <t xml:space="preserve">Ģeotelpiskās vienības pēc zemes seguma veida
Ekosistēma // Apakšsistēma/ģeotelpiskā vienība (1.līmenis) // Apakšsistēma/ģeotelpiskā vienība (2.līmenis)
</t>
  </si>
  <si>
    <t>1. Scenārijs modelē esošo situāciju un aprēķina ekosistēmu pakalpojumu monetāro vērtību atbilstoši šobrīd dabā esošajai situācijai un veiktajam pētījumam.
2. scenārijs aprēķina ekosistēmu pakalpojumu vērtību, ja notiek teritorijas plānota un kontrolēta attīstība.
3. scenārijs aprēķina ekosistēmu pakalpojumu vērtību, ja notiek teritorijas nekontrolēta attīstība, izmantojot veiktajā pētījumā iegūtos EP aprakstošo indikatoru raksturlielumus. Lai modelī strādātu ar 3. scenāriju, ievadiet jaunās platības ģeotelpiskajām vienībām, izmantojot šo metodoloģiju:
a) ievadiet platības tām ģeotelpiskajām vienībām, kas nemainās;
b) ievadiet platības tām ģeotelpiskajām vienībām, kas mainās;
c) modelis pats aprēķinās platību atlikušajām ģeotelpiskajām vienībām proprcionāli 1. scenārija ģeotelpisko vienību platībām.
Visi trīs scenāriji modelī tiek aprēķināti vienlaicīgi un to rezultātus var aplūkot katram scenārijam atbilstošā kopsavilkuma lapā. Papildus, iegūto datu vizualizāciju var aplūkot lapā "6. Datu vizualizācija".</t>
  </si>
  <si>
    <t>Vai modelim var pievienot papildus ģeotelpiskās vienības? Jā, var, pievienojiet tās lapā "2.Datu ievade".
Vai modelim var pievienot papildus indikatorus? Jā, var, pievienojiet tos lapā "2.Datu ievade". Kopā ir iespējams pievienot pa 3 indikatoru vērtībām katrai no EP grupām. Lūdzu ņemiet vērā, ka šīm ievadāmajām vērtībām ir jābūt jau aprēķinātām kā EP monetārā vērtība (EUR/ha);
Vai modelis strādās, ja nepieciešamsneizmantot kādu no indikatoriem? Jā, modelis strādās, šajā gadījumā lūdzu lapā "2.Datu ievade" visās tabulās izdzēsiet šī indikatora datus vai ievadiet "0";</t>
  </si>
  <si>
    <t xml:space="preserve">Datu ievade tiek veikta vienā lapā (2. datu ievade). Datu ievades tabulu lauki ir apzīmēti ar scenārija numuru.
Papildus, lietotājiem katrā no ekosistēmu pakalpojumu grupām ir iespējams pievienot 3 papildindikatorus, ievadot atbilstošajās šūnās jau aprēķinātās šo indikatoru vērtības.
Tāpat lietotāji var pievienot papildus ģeotelpiskās vienības, ierakstot gan to nosaukumus, gan aizpildot datu ievades šūnas ar vērtībām atbilstoši scenārijam.
</t>
  </si>
  <si>
    <t xml:space="preserve">EKOSISTĒMU UN TO SNIEGTO PAKALPOJUMU EKONOMISKĀ NOVĒRTĒŠANA SAULKRASTU UN JAUNĶEMERU PILOTTERITORIJĀS PROJEKTA “LIFE ECOSYSTEMSERVICES”
(LIFE 13 ENV/LV/000839) IETVAROS
Saulkrastu pilotteritorija                                                                                      </t>
  </si>
  <si>
    <t>Maza, strauja (ritrāla) upe: INČUPE</t>
  </si>
  <si>
    <t>Vidēja, strauja (ritrāla) upe: PĒTERUPE</t>
  </si>
  <si>
    <t>Ruderāli zālāji</t>
  </si>
  <si>
    <t>Regulējošo ekosistēmu pakalpojumu indikatori (B7-B15)</t>
  </si>
  <si>
    <t>Regulējošo ekosistēmu pakalpojumu indikatori (B1-B6)</t>
  </si>
  <si>
    <t>Upes vai tās posma nosaukums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</si>
</sst>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0"/>
    <numFmt numFmtId="167" formatCode="0.00000000"/>
  </numFmts>
  <fonts count="41" x14ac:knownFonts="1">
    <font>
      <sz val="11"/>
      <color theme="1"/>
      <name val="Times New Roman"/>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b/>
      <sz val="8"/>
      <color theme="1"/>
      <name val="Calibri"/>
      <family val="2"/>
      <charset val="186"/>
      <scheme val="minor"/>
    </font>
    <font>
      <sz val="10"/>
      <color rgb="FF000000"/>
      <name val="Calibri"/>
      <family val="2"/>
      <charset val="186"/>
      <scheme val="minor"/>
    </font>
    <font>
      <sz val="11"/>
      <name val="Calibri"/>
      <family val="2"/>
      <charset val="186"/>
      <scheme val="minor"/>
    </font>
    <font>
      <sz val="10"/>
      <color theme="1"/>
      <name val="Calibri"/>
      <family val="2"/>
      <charset val="186"/>
      <scheme val="minor"/>
    </font>
    <font>
      <b/>
      <sz val="10"/>
      <color theme="1"/>
      <name val="Calibri"/>
      <family val="2"/>
      <charset val="186"/>
      <scheme val="minor"/>
    </font>
    <font>
      <b/>
      <sz val="9"/>
      <color indexed="81"/>
      <name val="Tahoma"/>
      <family val="2"/>
      <charset val="186"/>
    </font>
    <font>
      <b/>
      <sz val="11"/>
      <name val="Calibri"/>
      <family val="2"/>
      <charset val="186"/>
      <scheme val="minor"/>
    </font>
    <font>
      <sz val="11"/>
      <color theme="1"/>
      <name val="Times New Roman"/>
      <family val="2"/>
      <charset val="186"/>
    </font>
    <font>
      <u/>
      <sz val="11"/>
      <color theme="10"/>
      <name val="Calibri"/>
      <family val="2"/>
      <charset val="186"/>
      <scheme val="minor"/>
    </font>
    <font>
      <sz val="8"/>
      <color theme="1"/>
      <name val="Calibri"/>
      <family val="2"/>
      <charset val="186"/>
      <scheme val="minor"/>
    </font>
    <font>
      <sz val="12"/>
      <color theme="1"/>
      <name val="Calibri"/>
      <family val="2"/>
      <charset val="186"/>
      <scheme val="minor"/>
    </font>
    <font>
      <sz val="11"/>
      <color rgb="FF333333"/>
      <name val="Calibri"/>
      <family val="2"/>
      <charset val="186"/>
      <scheme val="minor"/>
    </font>
    <font>
      <b/>
      <sz val="18"/>
      <color rgb="FFCA5226"/>
      <name val="Calibri"/>
      <family val="2"/>
      <charset val="186"/>
      <scheme val="minor"/>
    </font>
    <font>
      <b/>
      <sz val="14"/>
      <color rgb="FF848488"/>
      <name val="Calibri"/>
      <family val="2"/>
      <charset val="186"/>
      <scheme val="minor"/>
    </font>
    <font>
      <b/>
      <sz val="18"/>
      <color rgb="FF848488"/>
      <name val="Calibri"/>
      <family val="2"/>
      <charset val="186"/>
      <scheme val="minor"/>
    </font>
    <font>
      <sz val="8"/>
      <color rgb="FF848488"/>
      <name val="Calibri"/>
      <family val="2"/>
      <charset val="186"/>
      <scheme val="minor"/>
    </font>
    <font>
      <b/>
      <u/>
      <sz val="11"/>
      <color theme="10"/>
      <name val="Calibri"/>
      <family val="2"/>
      <charset val="186"/>
      <scheme val="minor"/>
    </font>
    <font>
      <sz val="11"/>
      <color rgb="FF003399"/>
      <name val="Calibri"/>
      <family val="2"/>
      <charset val="186"/>
      <scheme val="minor"/>
    </font>
    <font>
      <b/>
      <sz val="12"/>
      <color theme="1"/>
      <name val="Calibri"/>
      <family val="2"/>
      <charset val="186"/>
      <scheme val="minor"/>
    </font>
    <font>
      <b/>
      <sz val="18"/>
      <color theme="1"/>
      <name val="Calibri"/>
      <family val="2"/>
      <charset val="186"/>
      <scheme val="minor"/>
    </font>
    <font>
      <b/>
      <sz val="8"/>
      <name val="Calibri"/>
      <family val="2"/>
      <charset val="186"/>
      <scheme val="minor"/>
    </font>
    <font>
      <sz val="8"/>
      <name val="Calibri"/>
      <family val="2"/>
      <charset val="186"/>
      <scheme val="minor"/>
    </font>
    <font>
      <b/>
      <sz val="10"/>
      <name val="Calibri"/>
      <family val="2"/>
      <charset val="186"/>
      <scheme val="minor"/>
    </font>
    <font>
      <sz val="10"/>
      <name val="Calibri"/>
      <family val="2"/>
      <charset val="186"/>
      <scheme val="minor"/>
    </font>
    <font>
      <sz val="7"/>
      <name val="Calibri"/>
      <family val="2"/>
      <charset val="186"/>
      <scheme val="minor"/>
    </font>
    <font>
      <sz val="14"/>
      <color theme="1"/>
      <name val="Calibri"/>
      <family val="2"/>
      <charset val="186"/>
      <scheme val="minor"/>
    </font>
    <font>
      <b/>
      <sz val="14"/>
      <name val="Calibri"/>
      <family val="2"/>
      <charset val="186"/>
      <scheme val="minor"/>
    </font>
    <font>
      <b/>
      <sz val="11"/>
      <color theme="1"/>
      <name val="Times New Roman"/>
      <family val="1"/>
      <charset val="186"/>
    </font>
    <font>
      <sz val="8"/>
      <color rgb="FF003399"/>
      <name val="Calibri"/>
      <family val="2"/>
      <charset val="186"/>
      <scheme val="minor"/>
    </font>
    <font>
      <b/>
      <sz val="16"/>
      <color theme="1"/>
      <name val="Calibri"/>
      <family val="2"/>
      <charset val="186"/>
      <scheme val="minor"/>
    </font>
    <font>
      <b/>
      <sz val="12"/>
      <name val="Calibri"/>
      <family val="2"/>
      <charset val="186"/>
      <scheme val="minor"/>
    </font>
    <font>
      <sz val="11"/>
      <color rgb="FFFF0000"/>
      <name val="Calibri"/>
      <family val="2"/>
      <charset val="186"/>
      <scheme val="minor"/>
    </font>
    <font>
      <sz val="11"/>
      <color theme="4" tint="-0.249977111117893"/>
      <name val="Calibri"/>
      <family val="2"/>
      <charset val="186"/>
      <scheme val="minor"/>
    </font>
  </fonts>
  <fills count="13">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FFFF99"/>
        <bgColor indexed="64"/>
      </patternFill>
    </fill>
    <fill>
      <patternFill patternType="solid">
        <fgColor rgb="FFFFFF9F"/>
        <bgColor indexed="64"/>
      </patternFill>
    </fill>
    <fill>
      <patternFill patternType="solid">
        <fgColor rgb="FFCA5226"/>
        <bgColor indexed="64"/>
      </patternFill>
    </fill>
    <fill>
      <patternFill patternType="solid">
        <fgColor rgb="FFC5C5C7"/>
        <bgColor indexed="64"/>
      </patternFill>
    </fill>
    <fill>
      <patternFill patternType="solid">
        <fgColor theme="0" tint="-4.9989318521683403E-2"/>
        <bgColor indexed="64"/>
      </patternFill>
    </fill>
    <fill>
      <patternFill patternType="solid">
        <fgColor theme="0" tint="-0.34998626667073579"/>
        <bgColor indexed="46"/>
      </patternFill>
    </fill>
    <fill>
      <patternFill patternType="solid">
        <fgColor theme="0" tint="-0.34998626667073579"/>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style="thin">
        <color indexed="64"/>
      </right>
      <top style="thin">
        <color auto="1"/>
      </top>
      <bottom/>
      <diagonal/>
    </border>
    <border>
      <left/>
      <right style="thin">
        <color indexed="64"/>
      </right>
      <top/>
      <bottom/>
      <diagonal/>
    </border>
    <border>
      <left/>
      <right style="thin">
        <color auto="1"/>
      </right>
      <top/>
      <bottom style="thin">
        <color auto="1"/>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ck">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bottom style="thin">
        <color auto="1"/>
      </bottom>
      <diagonal/>
    </border>
    <border>
      <left style="medium">
        <color indexed="64"/>
      </left>
      <right/>
      <top style="thin">
        <color indexed="64"/>
      </top>
      <bottom style="thin">
        <color indexed="64"/>
      </bottom>
      <diagonal/>
    </border>
    <border>
      <left style="thin">
        <color auto="1"/>
      </left>
      <right style="medium">
        <color indexed="64"/>
      </right>
      <top/>
      <bottom style="thin">
        <color auto="1"/>
      </bottom>
      <diagonal/>
    </border>
  </borders>
  <cellStyleXfs count="3">
    <xf numFmtId="0" fontId="0" fillId="0" borderId="0"/>
    <xf numFmtId="0" fontId="15" fillId="0" borderId="0"/>
    <xf numFmtId="0" fontId="16" fillId="0" borderId="0" applyNumberFormat="0" applyFill="0" applyBorder="0" applyAlignment="0" applyProtection="0"/>
  </cellStyleXfs>
  <cellXfs count="470">
    <xf numFmtId="0" fontId="0" fillId="0" borderId="0" xfId="0"/>
    <xf numFmtId="0" fontId="7" fillId="0" borderId="0" xfId="0" applyFont="1"/>
    <xf numFmtId="0" fontId="7" fillId="2" borderId="1" xfId="0" applyFont="1" applyFill="1" applyBorder="1" applyAlignment="1">
      <alignment horizontal="center"/>
    </xf>
    <xf numFmtId="0" fontId="8" fillId="3" borderId="1" xfId="0" applyFont="1" applyFill="1" applyBorder="1" applyAlignment="1">
      <alignment horizontal="center" vertical="center" wrapText="1"/>
    </xf>
    <xf numFmtId="0" fontId="12" fillId="3" borderId="1" xfId="0" applyFont="1" applyFill="1" applyBorder="1" applyAlignment="1">
      <alignment horizontal="right"/>
    </xf>
    <xf numFmtId="2" fontId="8" fillId="3" borderId="1" xfId="0" applyNumberFormat="1" applyFont="1" applyFill="1" applyBorder="1" applyAlignment="1">
      <alignment horizontal="center" wrapText="1"/>
    </xf>
    <xf numFmtId="2" fontId="10" fillId="3" borderId="1" xfId="0" applyNumberFormat="1" applyFont="1" applyFill="1" applyBorder="1" applyAlignment="1">
      <alignment horizontal="right" indent="1"/>
    </xf>
    <xf numFmtId="2" fontId="7" fillId="2" borderId="1" xfId="0" applyNumberFormat="1" applyFont="1" applyFill="1" applyBorder="1" applyAlignment="1">
      <alignment horizontal="center"/>
    </xf>
    <xf numFmtId="0" fontId="6" fillId="0" borderId="0" xfId="0" applyFont="1"/>
    <xf numFmtId="0" fontId="6" fillId="0" borderId="0" xfId="0" applyFont="1" applyAlignment="1">
      <alignment horizontal="center"/>
    </xf>
    <xf numFmtId="2" fontId="6" fillId="0" borderId="0" xfId="0" applyNumberFormat="1" applyFont="1" applyAlignment="1">
      <alignment horizontal="center"/>
    </xf>
    <xf numFmtId="0" fontId="6" fillId="3" borderId="1" xfId="0" applyFont="1" applyFill="1" applyBorder="1" applyAlignment="1">
      <alignment horizontal="center"/>
    </xf>
    <xf numFmtId="0" fontId="7" fillId="0" borderId="0" xfId="0" applyFont="1" applyBorder="1" applyAlignment="1"/>
    <xf numFmtId="167" fontId="7" fillId="0" borderId="0" xfId="0" applyNumberFormat="1" applyFont="1" applyAlignment="1">
      <alignment horizontal="center"/>
    </xf>
    <xf numFmtId="167" fontId="7" fillId="0" borderId="0" xfId="0" applyNumberFormat="1" applyFont="1" applyBorder="1" applyAlignment="1"/>
    <xf numFmtId="167" fontId="8" fillId="3" borderId="1" xfId="0" applyNumberFormat="1" applyFont="1" applyFill="1" applyBorder="1" applyAlignment="1">
      <alignment horizontal="center" wrapText="1"/>
    </xf>
    <xf numFmtId="167" fontId="10" fillId="3" borderId="1" xfId="0" applyNumberFormat="1" applyFont="1" applyFill="1" applyBorder="1" applyAlignment="1">
      <alignment horizontal="right" indent="1"/>
    </xf>
    <xf numFmtId="167" fontId="6" fillId="0" borderId="0" xfId="0" applyNumberFormat="1" applyFont="1" applyAlignment="1">
      <alignment horizontal="center"/>
    </xf>
    <xf numFmtId="167" fontId="7" fillId="2" borderId="1" xfId="0" applyNumberFormat="1" applyFont="1" applyFill="1" applyBorder="1" applyAlignment="1">
      <alignment horizontal="center"/>
    </xf>
    <xf numFmtId="0" fontId="0" fillId="0" borderId="0" xfId="0" applyAlignment="1">
      <alignment horizontal="center"/>
    </xf>
    <xf numFmtId="0" fontId="0" fillId="0" borderId="1" xfId="0" applyBorder="1"/>
    <xf numFmtId="2" fontId="0" fillId="0" borderId="0" xfId="0" applyNumberFormat="1"/>
    <xf numFmtId="0" fontId="0" fillId="0" borderId="1" xfId="0" applyBorder="1" applyAlignment="1">
      <alignment horizontal="center"/>
    </xf>
    <xf numFmtId="0" fontId="0" fillId="0" borderId="7" xfId="0" applyBorder="1" applyAlignment="1">
      <alignment horizontal="center"/>
    </xf>
    <xf numFmtId="4" fontId="0" fillId="0" borderId="0" xfId="0" applyNumberFormat="1"/>
    <xf numFmtId="0" fontId="4" fillId="0" borderId="0" xfId="0" applyFont="1" applyProtection="1">
      <protection hidden="1"/>
    </xf>
    <xf numFmtId="0" fontId="7" fillId="8" borderId="0" xfId="0" applyFont="1" applyFill="1" applyBorder="1" applyAlignment="1" applyProtection="1">
      <alignment horizontal="left"/>
      <protection hidden="1"/>
    </xf>
    <xf numFmtId="0" fontId="5" fillId="0" borderId="0" xfId="0" applyFont="1" applyProtection="1">
      <protection hidden="1"/>
    </xf>
    <xf numFmtId="0" fontId="6" fillId="0" borderId="0" xfId="0" applyFont="1" applyBorder="1" applyProtection="1">
      <protection hidden="1"/>
    </xf>
    <xf numFmtId="0" fontId="6" fillId="0" borderId="0" xfId="0" applyFont="1" applyProtection="1">
      <protection hidden="1"/>
    </xf>
    <xf numFmtId="0" fontId="17" fillId="0" borderId="0" xfId="0" applyFont="1" applyProtection="1">
      <protection hidden="1"/>
    </xf>
    <xf numFmtId="0" fontId="17" fillId="0" borderId="0" xfId="0" applyFont="1" applyAlignment="1" applyProtection="1">
      <alignment vertical="top" wrapText="1"/>
      <protection hidden="1"/>
    </xf>
    <xf numFmtId="0" fontId="0" fillId="0" borderId="0" xfId="0" applyProtection="1">
      <protection hidden="1"/>
    </xf>
    <xf numFmtId="0" fontId="17" fillId="0" borderId="0" xfId="0" applyFont="1" applyFill="1" applyAlignment="1" applyProtection="1">
      <alignment horizontal="center"/>
      <protection hidden="1"/>
    </xf>
    <xf numFmtId="2" fontId="6" fillId="0" borderId="0" xfId="0" applyNumberFormat="1" applyFont="1" applyProtection="1">
      <protection hidden="1"/>
    </xf>
    <xf numFmtId="2" fontId="7" fillId="4" borderId="1" xfId="0" applyNumberFormat="1" applyFont="1" applyFill="1" applyBorder="1" applyAlignment="1" applyProtection="1">
      <alignment horizontal="center" vertical="center" wrapText="1"/>
      <protection hidden="1"/>
    </xf>
    <xf numFmtId="4" fontId="14" fillId="10" borderId="1" xfId="0" applyNumberFormat="1" applyFont="1" applyFill="1" applyBorder="1" applyProtection="1">
      <protection hidden="1"/>
    </xf>
    <xf numFmtId="0" fontId="30" fillId="11" borderId="1" xfId="0" applyFont="1" applyFill="1" applyBorder="1" applyAlignment="1" applyProtection="1">
      <alignment horizontal="center" vertical="center" wrapText="1"/>
      <protection hidden="1"/>
    </xf>
    <xf numFmtId="0" fontId="31" fillId="12" borderId="1" xfId="0" applyFont="1" applyFill="1" applyBorder="1" applyAlignment="1" applyProtection="1">
      <alignment horizontal="center" wrapText="1"/>
      <protection hidden="1"/>
    </xf>
    <xf numFmtId="4" fontId="31" fillId="12" borderId="1" xfId="0" applyNumberFormat="1" applyFont="1" applyFill="1" applyBorder="1" applyAlignment="1" applyProtection="1">
      <alignment horizontal="center" wrapText="1"/>
      <protection hidden="1"/>
    </xf>
    <xf numFmtId="4" fontId="17" fillId="12" borderId="1" xfId="0" applyNumberFormat="1" applyFont="1" applyFill="1" applyBorder="1" applyAlignment="1" applyProtection="1">
      <alignment horizontal="center" wrapText="1"/>
      <protection hidden="1"/>
    </xf>
    <xf numFmtId="4" fontId="17" fillId="12" borderId="1" xfId="0" applyNumberFormat="1" applyFont="1" applyFill="1" applyBorder="1" applyAlignment="1" applyProtection="1">
      <alignment wrapText="1"/>
      <protection hidden="1"/>
    </xf>
    <xf numFmtId="0" fontId="11" fillId="0" borderId="1" xfId="0" applyFont="1" applyBorder="1" applyAlignment="1" applyProtection="1">
      <alignment horizontal="center" vertical="center" wrapText="1"/>
      <protection hidden="1"/>
    </xf>
    <xf numFmtId="4" fontId="31" fillId="10" borderId="1" xfId="0" applyNumberFormat="1" applyFont="1" applyFill="1" applyBorder="1" applyAlignment="1" applyProtection="1">
      <alignment horizontal="center" vertical="center" wrapText="1"/>
      <protection hidden="1"/>
    </xf>
    <xf numFmtId="4" fontId="12" fillId="12" borderId="1" xfId="0" applyNumberFormat="1" applyFont="1" applyFill="1" applyBorder="1" applyAlignment="1" applyProtection="1">
      <alignment horizontal="right" indent="1"/>
      <protection hidden="1"/>
    </xf>
    <xf numFmtId="4" fontId="31" fillId="10" borderId="4" xfId="0" applyNumberFormat="1" applyFont="1" applyFill="1" applyBorder="1" applyAlignment="1" applyProtection="1">
      <alignment horizontal="center" vertical="center" wrapText="1"/>
      <protection hidden="1"/>
    </xf>
    <xf numFmtId="0" fontId="11" fillId="10" borderId="1" xfId="0" applyFont="1" applyFill="1" applyBorder="1" applyAlignment="1" applyProtection="1">
      <alignment horizontal="center" vertical="center" wrapText="1"/>
      <protection hidden="1"/>
    </xf>
    <xf numFmtId="4" fontId="14" fillId="12" borderId="1" xfId="0" applyNumberFormat="1" applyFont="1" applyFill="1" applyBorder="1" applyAlignment="1" applyProtection="1">
      <alignment horizontal="center" wrapText="1"/>
      <protection hidden="1"/>
    </xf>
    <xf numFmtId="4" fontId="38" fillId="12" borderId="1" xfId="0" applyNumberFormat="1" applyFont="1" applyFill="1" applyBorder="1" applyAlignment="1" applyProtection="1">
      <alignment horizontal="right" wrapText="1" indent="1"/>
      <protection hidden="1"/>
    </xf>
    <xf numFmtId="0" fontId="17" fillId="0" borderId="1" xfId="0" applyFont="1" applyFill="1" applyBorder="1" applyAlignment="1" applyProtection="1">
      <alignment vertical="center" wrapText="1"/>
      <protection hidden="1"/>
    </xf>
    <xf numFmtId="0" fontId="31" fillId="0" borderId="1" xfId="0" applyFont="1" applyBorder="1" applyAlignment="1" applyProtection="1">
      <alignment horizontal="center" vertical="center" wrapText="1"/>
      <protection hidden="1"/>
    </xf>
    <xf numFmtId="0" fontId="11" fillId="10" borderId="3" xfId="0" applyFont="1" applyFill="1" applyBorder="1" applyAlignment="1" applyProtection="1">
      <alignment horizontal="center" vertical="center" wrapText="1"/>
      <protection hidden="1"/>
    </xf>
    <xf numFmtId="4" fontId="6" fillId="0" borderId="0" xfId="0" applyNumberFormat="1" applyFont="1" applyProtection="1">
      <protection hidden="1"/>
    </xf>
    <xf numFmtId="0" fontId="9" fillId="0" borderId="1" xfId="0" applyFont="1" applyBorder="1" applyAlignment="1" applyProtection="1">
      <alignment horizontal="center" vertical="center" wrapText="1"/>
      <protection hidden="1"/>
    </xf>
    <xf numFmtId="0" fontId="33" fillId="0" borderId="0" xfId="0" applyFont="1" applyProtection="1">
      <protection hidden="1"/>
    </xf>
    <xf numFmtId="4" fontId="34" fillId="12" borderId="1" xfId="0" applyNumberFormat="1" applyFont="1" applyFill="1" applyBorder="1" applyAlignment="1" applyProtection="1">
      <alignment horizontal="center" wrapText="1"/>
      <protection hidden="1"/>
    </xf>
    <xf numFmtId="4" fontId="34" fillId="12" borderId="1" xfId="0" applyNumberFormat="1" applyFont="1" applyFill="1" applyBorder="1" applyAlignment="1" applyProtection="1">
      <alignment horizontal="right" wrapText="1" indent="1"/>
      <protection hidden="1"/>
    </xf>
    <xf numFmtId="164" fontId="17" fillId="0" borderId="0" xfId="0" applyNumberFormat="1" applyFont="1" applyProtection="1">
      <protection hidden="1"/>
    </xf>
    <xf numFmtId="4" fontId="7" fillId="0" borderId="0" xfId="0" applyNumberFormat="1" applyFont="1" applyAlignment="1" applyProtection="1">
      <alignment horizontal="right" indent="1"/>
      <protection hidden="1"/>
    </xf>
    <xf numFmtId="4" fontId="14" fillId="10" borderId="2" xfId="0" applyNumberFormat="1" applyFont="1" applyFill="1" applyBorder="1" applyProtection="1">
      <protection hidden="1"/>
    </xf>
    <xf numFmtId="4" fontId="17" fillId="12" borderId="2" xfId="0" applyNumberFormat="1" applyFont="1" applyFill="1" applyBorder="1" applyAlignment="1" applyProtection="1">
      <alignment horizontal="center" wrapText="1"/>
      <protection hidden="1"/>
    </xf>
    <xf numFmtId="4" fontId="31" fillId="10" borderId="2" xfId="0" applyNumberFormat="1" applyFont="1" applyFill="1" applyBorder="1" applyAlignment="1" applyProtection="1">
      <alignment horizontal="center" vertical="center" wrapText="1"/>
      <protection hidden="1"/>
    </xf>
    <xf numFmtId="4" fontId="12" fillId="12" borderId="24" xfId="0" applyNumberFormat="1" applyFont="1" applyFill="1" applyBorder="1" applyAlignment="1" applyProtection="1">
      <alignment horizontal="right" indent="1"/>
      <protection hidden="1"/>
    </xf>
    <xf numFmtId="4" fontId="31" fillId="10" borderId="19" xfId="0" applyNumberFormat="1" applyFont="1" applyFill="1" applyBorder="1" applyAlignment="1" applyProtection="1">
      <alignment horizontal="center" vertical="center" wrapText="1"/>
      <protection hidden="1"/>
    </xf>
    <xf numFmtId="4" fontId="38" fillId="12" borderId="24" xfId="0" applyNumberFormat="1" applyFont="1" applyFill="1" applyBorder="1" applyAlignment="1" applyProtection="1">
      <alignment horizontal="right" wrapText="1" indent="1"/>
      <protection hidden="1"/>
    </xf>
    <xf numFmtId="4" fontId="34" fillId="12" borderId="24" xfId="0" applyNumberFormat="1" applyFont="1" applyFill="1" applyBorder="1" applyAlignment="1" applyProtection="1">
      <alignment horizontal="right" wrapText="1" indent="1"/>
      <protection hidden="1"/>
    </xf>
    <xf numFmtId="0" fontId="18" fillId="0" borderId="0" xfId="0" applyFont="1" applyProtection="1">
      <protection hidden="1"/>
    </xf>
    <xf numFmtId="0" fontId="6" fillId="0" borderId="0" xfId="0" applyFont="1" applyAlignment="1" applyProtection="1">
      <alignment horizontal="center"/>
      <protection hidden="1"/>
    </xf>
    <xf numFmtId="0" fontId="7" fillId="8" borderId="0" xfId="0" applyFont="1" applyFill="1" applyBorder="1" applyAlignment="1" applyProtection="1">
      <alignment horizontal="center"/>
      <protection hidden="1"/>
    </xf>
    <xf numFmtId="0" fontId="7" fillId="0" borderId="0" xfId="0" applyFont="1" applyAlignment="1" applyProtection="1">
      <protection hidden="1"/>
    </xf>
    <xf numFmtId="0" fontId="6" fillId="0" borderId="0" xfId="0" applyFont="1" applyAlignment="1" applyProtection="1">
      <alignment horizontal="right"/>
      <protection hidden="1"/>
    </xf>
    <xf numFmtId="0" fontId="6" fillId="0" borderId="0" xfId="0" applyFont="1" applyAlignment="1" applyProtection="1">
      <alignment horizontal="center" vertical="center"/>
      <protection hidden="1"/>
    </xf>
    <xf numFmtId="0" fontId="7" fillId="0" borderId="1" xfId="0" applyFont="1" applyBorder="1" applyAlignment="1" applyProtection="1">
      <alignment horizontal="center"/>
      <protection hidden="1"/>
    </xf>
    <xf numFmtId="0" fontId="7" fillId="0" borderId="1" xfId="0" applyFont="1" applyBorder="1" applyAlignment="1" applyProtection="1">
      <alignment horizontal="right"/>
      <protection hidden="1"/>
    </xf>
    <xf numFmtId="0" fontId="7" fillId="0" borderId="1" xfId="0" applyFont="1" applyBorder="1" applyAlignment="1" applyProtection="1">
      <alignment horizontal="center" vertical="center"/>
      <protection hidden="1"/>
    </xf>
    <xf numFmtId="0" fontId="7" fillId="0" borderId="0" xfId="0" applyFont="1" applyAlignment="1" applyProtection="1">
      <alignment horizontal="center"/>
      <protection hidden="1"/>
    </xf>
    <xf numFmtId="0" fontId="7" fillId="0" borderId="4" xfId="0" applyFont="1" applyBorder="1" applyAlignment="1" applyProtection="1">
      <alignment horizontal="center"/>
      <protection hidden="1"/>
    </xf>
    <xf numFmtId="166" fontId="25" fillId="6" borderId="1" xfId="0" applyNumberFormat="1" applyFont="1" applyFill="1" applyBorder="1" applyAlignment="1" applyProtection="1">
      <alignment horizontal="right" vertical="center" indent="1"/>
      <protection hidden="1"/>
    </xf>
    <xf numFmtId="0" fontId="6" fillId="0" borderId="1" xfId="0" applyFont="1" applyFill="1" applyBorder="1" applyAlignment="1" applyProtection="1">
      <alignment horizontal="center" vertical="center"/>
      <protection hidden="1"/>
    </xf>
    <xf numFmtId="0" fontId="3" fillId="0" borderId="1" xfId="0" applyFont="1" applyFill="1" applyBorder="1" applyAlignment="1" applyProtection="1">
      <alignment horizontal="left"/>
      <protection hidden="1"/>
    </xf>
    <xf numFmtId="0" fontId="7" fillId="0" borderId="4" xfId="0" applyFont="1" applyFill="1" applyBorder="1" applyAlignment="1" applyProtection="1">
      <alignment horizontal="center" vertical="center"/>
      <protection hidden="1"/>
    </xf>
    <xf numFmtId="2" fontId="25" fillId="6" borderId="4" xfId="0" applyNumberFormat="1" applyFont="1" applyFill="1" applyBorder="1" applyAlignment="1" applyProtection="1">
      <alignment horizontal="right" vertical="center" indent="1"/>
      <protection hidden="1"/>
    </xf>
    <xf numFmtId="0" fontId="5" fillId="0" borderId="1" xfId="0" applyFont="1" applyFill="1" applyBorder="1" applyAlignment="1" applyProtection="1">
      <alignment horizontal="left"/>
      <protection hidden="1"/>
    </xf>
    <xf numFmtId="2" fontId="25" fillId="6" borderId="1" xfId="0" applyNumberFormat="1" applyFont="1" applyFill="1" applyBorder="1" applyAlignment="1" applyProtection="1">
      <alignment horizontal="right" vertical="center" indent="1"/>
      <protection hidden="1"/>
    </xf>
    <xf numFmtId="9" fontId="25" fillId="6" borderId="1" xfId="0" applyNumberFormat="1" applyFont="1" applyFill="1" applyBorder="1" applyAlignment="1" applyProtection="1">
      <alignment horizontal="right" vertical="center" indent="1"/>
      <protection hidden="1"/>
    </xf>
    <xf numFmtId="0" fontId="6" fillId="0" borderId="1" xfId="0" applyFont="1" applyBorder="1" applyAlignment="1" applyProtection="1">
      <alignment horizontal="center" vertical="center"/>
      <protection hidden="1"/>
    </xf>
    <xf numFmtId="0" fontId="6" fillId="0" borderId="1" xfId="0" applyFont="1" applyFill="1" applyBorder="1" applyAlignment="1" applyProtection="1">
      <alignment horizontal="left"/>
      <protection hidden="1"/>
    </xf>
    <xf numFmtId="0" fontId="7" fillId="0" borderId="4" xfId="0" applyFont="1" applyBorder="1" applyAlignment="1" applyProtection="1">
      <alignment horizontal="center" vertical="center"/>
      <protection hidden="1"/>
    </xf>
    <xf numFmtId="0" fontId="6" fillId="0" borderId="7" xfId="0" applyFont="1" applyBorder="1" applyAlignment="1" applyProtection="1">
      <alignment horizontal="center" vertical="center"/>
      <protection hidden="1"/>
    </xf>
    <xf numFmtId="3" fontId="10" fillId="0" borderId="1" xfId="0" applyNumberFormat="1" applyFont="1" applyFill="1" applyBorder="1" applyAlignment="1" applyProtection="1">
      <alignment horizontal="right" vertical="center" indent="1"/>
      <protection hidden="1"/>
    </xf>
    <xf numFmtId="1" fontId="10" fillId="0" borderId="1" xfId="0" applyNumberFormat="1" applyFont="1" applyFill="1" applyBorder="1" applyAlignment="1" applyProtection="1">
      <alignment horizontal="right" vertical="center" indent="1"/>
      <protection hidden="1"/>
    </xf>
    <xf numFmtId="9" fontId="10" fillId="0" borderId="1" xfId="0" applyNumberFormat="1" applyFont="1" applyFill="1" applyBorder="1" applyAlignment="1" applyProtection="1">
      <alignment horizontal="right" vertical="center" indent="1"/>
      <protection hidden="1"/>
    </xf>
    <xf numFmtId="0" fontId="6" fillId="0" borderId="1" xfId="0" applyFont="1" applyFill="1" applyBorder="1" applyAlignment="1" applyProtection="1">
      <alignment horizontal="left" wrapText="1"/>
      <protection hidden="1"/>
    </xf>
    <xf numFmtId="4" fontId="6" fillId="0" borderId="1" xfId="0" applyNumberFormat="1" applyFont="1" applyBorder="1" applyAlignment="1" applyProtection="1">
      <alignment horizontal="right" indent="1"/>
      <protection hidden="1"/>
    </xf>
    <xf numFmtId="0" fontId="6" fillId="0" borderId="1" xfId="0" applyFont="1" applyBorder="1" applyAlignment="1" applyProtection="1">
      <alignment horizontal="center"/>
      <protection hidden="1"/>
    </xf>
    <xf numFmtId="0" fontId="6" fillId="0" borderId="1" xfId="0" applyFont="1" applyBorder="1" applyProtection="1">
      <protection hidden="1"/>
    </xf>
    <xf numFmtId="2" fontId="6" fillId="0" borderId="1" xfId="0" applyNumberFormat="1" applyFont="1" applyBorder="1" applyAlignment="1" applyProtection="1">
      <alignment horizontal="right" indent="1"/>
      <protection hidden="1"/>
    </xf>
    <xf numFmtId="165" fontId="6" fillId="0" borderId="1" xfId="0" applyNumberFormat="1" applyFont="1" applyBorder="1" applyAlignment="1" applyProtection="1">
      <alignment horizontal="right" indent="1"/>
      <protection hidden="1"/>
    </xf>
    <xf numFmtId="1" fontId="10" fillId="3" borderId="1" xfId="0" applyNumberFormat="1" applyFont="1" applyFill="1" applyBorder="1" applyAlignment="1" applyProtection="1">
      <alignment horizontal="right" indent="1"/>
      <protection hidden="1"/>
    </xf>
    <xf numFmtId="0" fontId="6" fillId="0" borderId="2" xfId="0" applyFont="1" applyFill="1" applyBorder="1" applyAlignment="1" applyProtection="1">
      <alignment horizontal="center"/>
      <protection hidden="1"/>
    </xf>
    <xf numFmtId="0" fontId="6" fillId="0" borderId="1" xfId="0" applyFont="1" applyFill="1" applyBorder="1" applyAlignment="1" applyProtection="1">
      <protection hidden="1"/>
    </xf>
    <xf numFmtId="0" fontId="6" fillId="0" borderId="0" xfId="0" applyFont="1" applyFill="1" applyBorder="1" applyAlignment="1" applyProtection="1">
      <protection hidden="1"/>
    </xf>
    <xf numFmtId="2" fontId="36" fillId="6" borderId="1" xfId="0" applyNumberFormat="1" applyFont="1" applyFill="1" applyBorder="1" applyAlignment="1" applyProtection="1">
      <alignment horizontal="right" indent="1"/>
      <protection hidden="1"/>
    </xf>
    <xf numFmtId="0" fontId="17" fillId="0" borderId="1" xfId="0" applyFont="1" applyBorder="1" applyProtection="1">
      <protection hidden="1"/>
    </xf>
    <xf numFmtId="0" fontId="17" fillId="5" borderId="1" xfId="0" applyFont="1" applyFill="1" applyBorder="1" applyProtection="1">
      <protection hidden="1"/>
    </xf>
    <xf numFmtId="0" fontId="17" fillId="0" borderId="0" xfId="0" applyFont="1" applyBorder="1" applyAlignment="1" applyProtection="1">
      <alignment vertical="top" wrapText="1"/>
      <protection hidden="1"/>
    </xf>
    <xf numFmtId="0" fontId="7" fillId="0" borderId="0" xfId="0" applyFont="1" applyProtection="1">
      <protection hidden="1"/>
    </xf>
    <xf numFmtId="0" fontId="6" fillId="0" borderId="11" xfId="1" applyFont="1" applyBorder="1" applyProtection="1">
      <protection hidden="1"/>
    </xf>
    <xf numFmtId="0" fontId="6" fillId="0" borderId="12" xfId="1" applyFont="1" applyBorder="1" applyProtection="1">
      <protection hidden="1"/>
    </xf>
    <xf numFmtId="0" fontId="18" fillId="0" borderId="12" xfId="1" applyFont="1" applyFill="1" applyBorder="1" applyProtection="1">
      <protection hidden="1"/>
    </xf>
    <xf numFmtId="0" fontId="6" fillId="0" borderId="12" xfId="1" applyFont="1" applyFill="1" applyBorder="1" applyProtection="1">
      <protection hidden="1"/>
    </xf>
    <xf numFmtId="0" fontId="6" fillId="0" borderId="13" xfId="1" applyFont="1" applyFill="1" applyBorder="1" applyProtection="1">
      <protection hidden="1"/>
    </xf>
    <xf numFmtId="0" fontId="6" fillId="0" borderId="0" xfId="1" applyFont="1" applyProtection="1">
      <protection hidden="1"/>
    </xf>
    <xf numFmtId="0" fontId="6" fillId="0" borderId="14" xfId="1" applyFont="1" applyBorder="1" applyProtection="1">
      <protection hidden="1"/>
    </xf>
    <xf numFmtId="0" fontId="19" fillId="0" borderId="0" xfId="0" applyFont="1" applyBorder="1" applyProtection="1">
      <protection hidden="1"/>
    </xf>
    <xf numFmtId="0" fontId="6" fillId="0" borderId="0" xfId="1" applyFont="1" applyBorder="1" applyProtection="1">
      <protection hidden="1"/>
    </xf>
    <xf numFmtId="0" fontId="6" fillId="0" borderId="15" xfId="1" applyFont="1" applyFill="1" applyBorder="1" applyProtection="1">
      <protection hidden="1"/>
    </xf>
    <xf numFmtId="0" fontId="6" fillId="0" borderId="15" xfId="1" applyFont="1" applyBorder="1" applyProtection="1">
      <protection hidden="1"/>
    </xf>
    <xf numFmtId="0" fontId="21" fillId="0" borderId="0" xfId="1" applyFont="1" applyBorder="1" applyProtection="1">
      <protection hidden="1"/>
    </xf>
    <xf numFmtId="0" fontId="22" fillId="0" borderId="0" xfId="1" applyFont="1" applyBorder="1" applyProtection="1">
      <protection hidden="1"/>
    </xf>
    <xf numFmtId="0" fontId="17" fillId="0" borderId="0" xfId="1" applyFont="1" applyBorder="1" applyAlignment="1" applyProtection="1">
      <alignment wrapText="1"/>
      <protection hidden="1"/>
    </xf>
    <xf numFmtId="0" fontId="6" fillId="0" borderId="16" xfId="1" applyFont="1" applyBorder="1" applyProtection="1">
      <protection hidden="1"/>
    </xf>
    <xf numFmtId="0" fontId="6" fillId="0" borderId="17" xfId="1" applyFont="1" applyBorder="1" applyProtection="1">
      <protection hidden="1"/>
    </xf>
    <xf numFmtId="0" fontId="17" fillId="0" borderId="17" xfId="1" applyFont="1" applyBorder="1" applyAlignment="1" applyProtection="1">
      <alignment horizontal="right"/>
      <protection hidden="1"/>
    </xf>
    <xf numFmtId="0" fontId="6" fillId="0" borderId="18" xfId="1" applyFont="1" applyBorder="1" applyProtection="1">
      <protection hidden="1"/>
    </xf>
    <xf numFmtId="1" fontId="6" fillId="0" borderId="0" xfId="0" applyNumberFormat="1" applyFont="1" applyProtection="1">
      <protection hidden="1"/>
    </xf>
    <xf numFmtId="165" fontId="6" fillId="0" borderId="0" xfId="0" applyNumberFormat="1" applyFont="1" applyProtection="1">
      <protection hidden="1"/>
    </xf>
    <xf numFmtId="0" fontId="6" fillId="0" borderId="0" xfId="0" applyFont="1" applyFill="1" applyProtection="1">
      <protection hidden="1"/>
    </xf>
    <xf numFmtId="2" fontId="6" fillId="0" borderId="0" xfId="0" applyNumberFormat="1" applyFont="1" applyAlignment="1" applyProtection="1">
      <alignment horizontal="right" vertical="center" indent="1"/>
      <protection hidden="1"/>
    </xf>
    <xf numFmtId="164" fontId="6" fillId="0" borderId="0" xfId="0" applyNumberFormat="1" applyFont="1" applyProtection="1">
      <protection hidden="1"/>
    </xf>
    <xf numFmtId="0" fontId="7" fillId="0" borderId="0" xfId="0" applyFont="1" applyFill="1" applyBorder="1" applyAlignment="1" applyProtection="1">
      <protection hidden="1"/>
    </xf>
    <xf numFmtId="0" fontId="8" fillId="0" borderId="1" xfId="0" applyFont="1" applyBorder="1" applyAlignment="1" applyProtection="1">
      <alignment horizontal="center" textRotation="90" wrapText="1"/>
      <protection hidden="1"/>
    </xf>
    <xf numFmtId="164" fontId="7" fillId="0" borderId="1" xfId="0" applyNumberFormat="1" applyFont="1" applyBorder="1" applyAlignment="1" applyProtection="1">
      <alignment horizontal="center" vertical="center"/>
      <protection hidden="1"/>
    </xf>
    <xf numFmtId="0" fontId="8" fillId="0" borderId="1" xfId="0" applyFont="1" applyFill="1" applyBorder="1" applyAlignment="1" applyProtection="1">
      <alignment horizontal="center" vertical="center" wrapText="1"/>
      <protection hidden="1"/>
    </xf>
    <xf numFmtId="2" fontId="8" fillId="0" borderId="1" xfId="0" applyNumberFormat="1" applyFont="1" applyFill="1" applyBorder="1" applyAlignment="1" applyProtection="1">
      <alignment horizontal="center" vertical="center" wrapText="1"/>
      <protection hidden="1"/>
    </xf>
    <xf numFmtId="0" fontId="8" fillId="3" borderId="1" xfId="0" applyFont="1" applyFill="1" applyBorder="1" applyAlignment="1" applyProtection="1">
      <alignment horizontal="center" wrapText="1"/>
      <protection hidden="1"/>
    </xf>
    <xf numFmtId="164" fontId="8" fillId="3" borderId="1" xfId="0" applyNumberFormat="1" applyFont="1" applyFill="1" applyBorder="1" applyAlignment="1" applyProtection="1">
      <alignment horizontal="center" wrapText="1"/>
      <protection hidden="1"/>
    </xf>
    <xf numFmtId="165" fontId="8" fillId="3" borderId="1" xfId="0" applyNumberFormat="1" applyFont="1" applyFill="1" applyBorder="1" applyAlignment="1" applyProtection="1">
      <alignment horizontal="center" wrapText="1"/>
      <protection hidden="1"/>
    </xf>
    <xf numFmtId="1" fontId="8" fillId="3" borderId="1" xfId="0" applyNumberFormat="1" applyFont="1" applyFill="1" applyBorder="1" applyAlignment="1" applyProtection="1">
      <alignment horizontal="center" wrapText="1"/>
      <protection hidden="1"/>
    </xf>
    <xf numFmtId="2" fontId="10" fillId="3" borderId="1" xfId="0" applyNumberFormat="1" applyFont="1" applyFill="1" applyBorder="1" applyAlignment="1" applyProtection="1">
      <alignment horizontal="right" vertical="center" indent="1"/>
      <protection hidden="1"/>
    </xf>
    <xf numFmtId="0" fontId="12" fillId="0" borderId="1" xfId="0" applyFont="1" applyFill="1" applyBorder="1" applyAlignment="1" applyProtection="1">
      <alignment horizontal="right"/>
      <protection hidden="1"/>
    </xf>
    <xf numFmtId="0" fontId="7" fillId="2" borderId="1" xfId="0" applyFont="1" applyFill="1" applyBorder="1" applyAlignment="1" applyProtection="1">
      <alignment horizontal="center"/>
      <protection hidden="1"/>
    </xf>
    <xf numFmtId="2" fontId="7" fillId="2" borderId="1" xfId="0" applyNumberFormat="1" applyFont="1" applyFill="1" applyBorder="1" applyAlignment="1" applyProtection="1">
      <alignment horizontal="right" vertical="center" indent="1"/>
      <protection hidden="1"/>
    </xf>
    <xf numFmtId="0" fontId="7" fillId="3" borderId="1" xfId="0" applyFont="1" applyFill="1" applyBorder="1" applyAlignment="1" applyProtection="1">
      <alignment horizontal="center"/>
      <protection hidden="1"/>
    </xf>
    <xf numFmtId="0" fontId="8" fillId="3" borderId="1" xfId="0" applyFont="1" applyFill="1" applyBorder="1" applyAlignment="1" applyProtection="1">
      <alignment horizontal="center" vertical="center" wrapText="1"/>
      <protection hidden="1"/>
    </xf>
    <xf numFmtId="0" fontId="10" fillId="3" borderId="1" xfId="0" applyFont="1" applyFill="1" applyBorder="1" applyAlignment="1" applyProtection="1">
      <alignment horizontal="center"/>
      <protection hidden="1"/>
    </xf>
    <xf numFmtId="0" fontId="25" fillId="6" borderId="1" xfId="0" applyFont="1" applyFill="1" applyBorder="1" applyAlignment="1" applyProtection="1">
      <alignment horizontal="center"/>
      <protection locked="0"/>
    </xf>
    <xf numFmtId="2" fontId="25" fillId="6" borderId="1" xfId="0" applyNumberFormat="1" applyFont="1" applyFill="1" applyBorder="1" applyAlignment="1" applyProtection="1">
      <alignment horizontal="right" vertical="center" indent="1"/>
      <protection locked="0"/>
    </xf>
    <xf numFmtId="0" fontId="25" fillId="6" borderId="1" xfId="0" applyFont="1" applyFill="1" applyBorder="1" applyAlignment="1" applyProtection="1">
      <alignment horizontal="right" indent="1"/>
      <protection locked="0"/>
    </xf>
    <xf numFmtId="2" fontId="25" fillId="6" borderId="1" xfId="0" applyNumberFormat="1" applyFont="1" applyFill="1" applyBorder="1" applyAlignment="1" applyProtection="1">
      <alignment horizontal="right" indent="1"/>
      <protection locked="0"/>
    </xf>
    <xf numFmtId="9" fontId="25" fillId="6" borderId="1" xfId="0" applyNumberFormat="1" applyFont="1" applyFill="1" applyBorder="1" applyAlignment="1" applyProtection="1">
      <alignment horizontal="right" indent="1"/>
      <protection locked="0"/>
    </xf>
    <xf numFmtId="4" fontId="25" fillId="6" borderId="1" xfId="0" applyNumberFormat="1" applyFont="1" applyFill="1" applyBorder="1" applyAlignment="1" applyProtection="1">
      <alignment horizontal="center"/>
      <protection locked="0"/>
    </xf>
    <xf numFmtId="49" fontId="36" fillId="6" borderId="1" xfId="0" applyNumberFormat="1" applyFont="1" applyFill="1" applyBorder="1" applyAlignment="1" applyProtection="1">
      <alignment horizontal="center" textRotation="90" wrapText="1"/>
      <protection locked="0"/>
    </xf>
    <xf numFmtId="164" fontId="25" fillId="6" borderId="1" xfId="0" applyNumberFormat="1" applyFont="1" applyFill="1" applyBorder="1" applyAlignment="1" applyProtection="1">
      <alignment horizontal="right" indent="1"/>
      <protection locked="0"/>
    </xf>
    <xf numFmtId="1" fontId="25" fillId="6" borderId="1" xfId="0" applyNumberFormat="1" applyFont="1" applyFill="1" applyBorder="1" applyAlignment="1" applyProtection="1">
      <alignment horizontal="right" indent="1"/>
      <protection locked="0"/>
    </xf>
    <xf numFmtId="1" fontId="25" fillId="6" borderId="1" xfId="0" applyNumberFormat="1" applyFont="1" applyFill="1" applyBorder="1" applyAlignment="1" applyProtection="1">
      <alignment horizontal="center"/>
      <protection locked="0"/>
    </xf>
    <xf numFmtId="0" fontId="31" fillId="3" borderId="1" xfId="0" applyFont="1" applyFill="1" applyBorder="1" applyProtection="1">
      <protection hidden="1"/>
    </xf>
    <xf numFmtId="0" fontId="8" fillId="0" borderId="28" xfId="0" applyFont="1" applyBorder="1" applyAlignment="1" applyProtection="1">
      <alignment horizontal="center" textRotation="90" wrapText="1"/>
      <protection hidden="1"/>
    </xf>
    <xf numFmtId="49" fontId="36" fillId="6" borderId="29" xfId="0" applyNumberFormat="1" applyFont="1" applyFill="1" applyBorder="1" applyAlignment="1" applyProtection="1">
      <alignment horizontal="center" textRotation="90" wrapText="1"/>
      <protection locked="0"/>
    </xf>
    <xf numFmtId="164" fontId="7" fillId="0" borderId="28" xfId="0" applyNumberFormat="1" applyFont="1" applyBorder="1" applyAlignment="1" applyProtection="1">
      <alignment horizontal="center" vertical="center"/>
      <protection hidden="1"/>
    </xf>
    <xf numFmtId="164" fontId="7" fillId="0" borderId="29" xfId="0" applyNumberFormat="1" applyFont="1" applyBorder="1" applyAlignment="1" applyProtection="1">
      <alignment horizontal="center" vertical="center"/>
      <protection hidden="1"/>
    </xf>
    <xf numFmtId="164" fontId="8" fillId="3" borderId="28" xfId="0" applyNumberFormat="1" applyFont="1" applyFill="1" applyBorder="1" applyAlignment="1" applyProtection="1">
      <alignment horizontal="center" wrapText="1"/>
      <protection hidden="1"/>
    </xf>
    <xf numFmtId="164" fontId="8" fillId="3" borderId="29" xfId="0" applyNumberFormat="1" applyFont="1" applyFill="1" applyBorder="1" applyAlignment="1" applyProtection="1">
      <alignment horizontal="center" wrapText="1"/>
      <protection hidden="1"/>
    </xf>
    <xf numFmtId="1" fontId="25" fillId="6" borderId="28" xfId="0" applyNumberFormat="1" applyFont="1" applyFill="1" applyBorder="1" applyAlignment="1" applyProtection="1">
      <alignment horizontal="center"/>
      <protection locked="0"/>
    </xf>
    <xf numFmtId="4" fontId="25" fillId="6" borderId="29" xfId="0" applyNumberFormat="1" applyFont="1" applyFill="1" applyBorder="1" applyAlignment="1" applyProtection="1">
      <alignment horizontal="center"/>
      <protection locked="0"/>
    </xf>
    <xf numFmtId="0" fontId="6" fillId="0" borderId="30" xfId="0" applyFont="1" applyBorder="1" applyProtection="1">
      <protection hidden="1"/>
    </xf>
    <xf numFmtId="0" fontId="6" fillId="0" borderId="31" xfId="0" applyFont="1" applyBorder="1" applyProtection="1">
      <protection hidden="1"/>
    </xf>
    <xf numFmtId="164" fontId="7" fillId="2" borderId="32" xfId="0" applyNumberFormat="1" applyFont="1" applyFill="1" applyBorder="1" applyAlignment="1" applyProtection="1">
      <alignment horizontal="center"/>
      <protection hidden="1"/>
    </xf>
    <xf numFmtId="164" fontId="7" fillId="2" borderId="33" xfId="0" applyNumberFormat="1" applyFont="1" applyFill="1" applyBorder="1" applyAlignment="1" applyProtection="1">
      <alignment horizontal="center"/>
      <protection hidden="1"/>
    </xf>
    <xf numFmtId="164" fontId="7" fillId="2" borderId="34" xfId="0" applyNumberFormat="1" applyFont="1" applyFill="1" applyBorder="1" applyAlignment="1" applyProtection="1">
      <alignment horizontal="center"/>
      <protection hidden="1"/>
    </xf>
    <xf numFmtId="0" fontId="8" fillId="0" borderId="38" xfId="0" applyFont="1" applyBorder="1" applyAlignment="1" applyProtection="1">
      <alignment horizontal="center" textRotation="90" wrapText="1"/>
      <protection hidden="1"/>
    </xf>
    <xf numFmtId="164" fontId="7" fillId="0" borderId="39" xfId="0" applyNumberFormat="1" applyFont="1" applyBorder="1" applyAlignment="1" applyProtection="1">
      <alignment horizontal="center"/>
      <protection hidden="1"/>
    </xf>
    <xf numFmtId="164" fontId="25" fillId="6" borderId="28" xfId="0" applyNumberFormat="1" applyFont="1" applyFill="1" applyBorder="1" applyAlignment="1" applyProtection="1">
      <alignment horizontal="right" indent="1"/>
      <protection locked="0"/>
    </xf>
    <xf numFmtId="164" fontId="6" fillId="0" borderId="30" xfId="0" applyNumberFormat="1" applyFont="1" applyBorder="1" applyProtection="1">
      <protection hidden="1"/>
    </xf>
    <xf numFmtId="165" fontId="6" fillId="0" borderId="0" xfId="0" applyNumberFormat="1" applyFont="1" applyBorder="1" applyProtection="1">
      <protection hidden="1"/>
    </xf>
    <xf numFmtId="1" fontId="6" fillId="0" borderId="0" xfId="0" applyNumberFormat="1" applyFont="1" applyBorder="1" applyProtection="1">
      <protection hidden="1"/>
    </xf>
    <xf numFmtId="164" fontId="6" fillId="0" borderId="0" xfId="0" applyNumberFormat="1" applyFont="1" applyBorder="1" applyProtection="1">
      <protection hidden="1"/>
    </xf>
    <xf numFmtId="164" fontId="6" fillId="0" borderId="31" xfId="0" applyNumberFormat="1" applyFont="1" applyBorder="1" applyProtection="1">
      <protection hidden="1"/>
    </xf>
    <xf numFmtId="165" fontId="10" fillId="2" borderId="33" xfId="0" applyNumberFormat="1" applyFont="1" applyFill="1" applyBorder="1" applyAlignment="1" applyProtection="1">
      <alignment horizontal="right" indent="1"/>
      <protection hidden="1"/>
    </xf>
    <xf numFmtId="165" fontId="7" fillId="2" borderId="33" xfId="0" applyNumberFormat="1" applyFont="1" applyFill="1" applyBorder="1" applyAlignment="1" applyProtection="1">
      <alignment horizontal="center"/>
      <protection hidden="1"/>
    </xf>
    <xf numFmtId="1" fontId="10" fillId="2" borderId="33" xfId="0" applyNumberFormat="1" applyFont="1" applyFill="1" applyBorder="1" applyAlignment="1" applyProtection="1">
      <alignment horizontal="right" indent="1"/>
      <protection hidden="1"/>
    </xf>
    <xf numFmtId="0" fontId="7" fillId="0" borderId="28" xfId="0" applyFont="1" applyBorder="1" applyAlignment="1" applyProtection="1">
      <alignment horizontal="center"/>
      <protection hidden="1"/>
    </xf>
    <xf numFmtId="0" fontId="7" fillId="0" borderId="29" xfId="0" applyFont="1" applyBorder="1" applyAlignment="1" applyProtection="1">
      <alignment horizontal="center"/>
      <protection hidden="1"/>
    </xf>
    <xf numFmtId="0" fontId="8" fillId="3" borderId="28" xfId="0" applyFont="1" applyFill="1" applyBorder="1" applyAlignment="1" applyProtection="1">
      <alignment horizontal="center" wrapText="1"/>
      <protection hidden="1"/>
    </xf>
    <xf numFmtId="0" fontId="25" fillId="6" borderId="28" xfId="0" applyFont="1" applyFill="1" applyBorder="1" applyAlignment="1" applyProtection="1">
      <alignment horizontal="right" indent="1"/>
      <protection locked="0"/>
    </xf>
    <xf numFmtId="0" fontId="7" fillId="2" borderId="32" xfId="0" applyFont="1" applyFill="1" applyBorder="1" applyAlignment="1" applyProtection="1">
      <alignment horizontal="center"/>
      <protection hidden="1"/>
    </xf>
    <xf numFmtId="0" fontId="7" fillId="2" borderId="33" xfId="0" applyFont="1" applyFill="1" applyBorder="1" applyAlignment="1" applyProtection="1">
      <alignment horizontal="center"/>
      <protection hidden="1"/>
    </xf>
    <xf numFmtId="0" fontId="7" fillId="2" borderId="34" xfId="0" applyFont="1" applyFill="1" applyBorder="1" applyAlignment="1" applyProtection="1">
      <alignment horizontal="center"/>
      <protection hidden="1"/>
    </xf>
    <xf numFmtId="0" fontId="8" fillId="3" borderId="38" xfId="0" applyFont="1" applyFill="1" applyBorder="1" applyAlignment="1" applyProtection="1">
      <alignment horizontal="center" textRotation="90" wrapText="1"/>
      <protection hidden="1"/>
    </xf>
    <xf numFmtId="0" fontId="8" fillId="3" borderId="40" xfId="0" applyFont="1" applyFill="1" applyBorder="1" applyAlignment="1" applyProtection="1">
      <alignment horizontal="center" textRotation="90" wrapText="1"/>
      <protection hidden="1"/>
    </xf>
    <xf numFmtId="0" fontId="7" fillId="3" borderId="28" xfId="0" applyFont="1" applyFill="1" applyBorder="1" applyAlignment="1" applyProtection="1">
      <alignment horizontal="center"/>
      <protection hidden="1"/>
    </xf>
    <xf numFmtId="0" fontId="7" fillId="3" borderId="29" xfId="0" applyFont="1" applyFill="1" applyBorder="1" applyAlignment="1" applyProtection="1">
      <alignment horizontal="center"/>
      <protection hidden="1"/>
    </xf>
    <xf numFmtId="0" fontId="8" fillId="3" borderId="29" xfId="0" applyFont="1" applyFill="1" applyBorder="1" applyAlignment="1" applyProtection="1">
      <alignment horizontal="center" wrapText="1"/>
      <protection hidden="1"/>
    </xf>
    <xf numFmtId="0" fontId="25" fillId="6" borderId="32" xfId="0" applyFont="1" applyFill="1" applyBorder="1" applyAlignment="1" applyProtection="1">
      <alignment horizontal="right" indent="1"/>
      <protection locked="0"/>
    </xf>
    <xf numFmtId="0" fontId="25" fillId="6" borderId="33" xfId="0" applyFont="1" applyFill="1" applyBorder="1" applyAlignment="1" applyProtection="1">
      <alignment horizontal="right" indent="1"/>
      <protection locked="0"/>
    </xf>
    <xf numFmtId="2" fontId="25" fillId="6" borderId="33" xfId="0" applyNumberFormat="1" applyFont="1" applyFill="1" applyBorder="1" applyAlignment="1" applyProtection="1">
      <alignment horizontal="right" indent="1"/>
      <protection locked="0"/>
    </xf>
    <xf numFmtId="9" fontId="25" fillId="6" borderId="33" xfId="0" applyNumberFormat="1" applyFont="1" applyFill="1" applyBorder="1" applyAlignment="1" applyProtection="1">
      <alignment horizontal="right" indent="1"/>
      <protection locked="0"/>
    </xf>
    <xf numFmtId="4" fontId="25" fillId="6" borderId="33" xfId="0" applyNumberFormat="1" applyFont="1" applyFill="1" applyBorder="1" applyAlignment="1" applyProtection="1">
      <alignment horizontal="center"/>
      <protection locked="0"/>
    </xf>
    <xf numFmtId="4" fontId="25" fillId="6" borderId="34" xfId="0" applyNumberFormat="1" applyFont="1" applyFill="1" applyBorder="1" applyAlignment="1" applyProtection="1">
      <alignment horizontal="center"/>
      <protection locked="0"/>
    </xf>
    <xf numFmtId="164" fontId="7" fillId="3" borderId="39" xfId="0" applyNumberFormat="1" applyFont="1" applyFill="1" applyBorder="1" applyAlignment="1" applyProtection="1">
      <alignment horizontal="center"/>
      <protection hidden="1"/>
    </xf>
    <xf numFmtId="164" fontId="25" fillId="6" borderId="32" xfId="0" applyNumberFormat="1" applyFont="1" applyFill="1" applyBorder="1" applyAlignment="1" applyProtection="1">
      <alignment horizontal="right" indent="1"/>
      <protection locked="0"/>
    </xf>
    <xf numFmtId="0" fontId="25" fillId="6" borderId="33" xfId="0" applyFont="1" applyFill="1" applyBorder="1" applyAlignment="1" applyProtection="1">
      <alignment horizontal="center"/>
      <protection locked="0"/>
    </xf>
    <xf numFmtId="1" fontId="25" fillId="6" borderId="33" xfId="0" applyNumberFormat="1" applyFont="1" applyFill="1" applyBorder="1" applyAlignment="1" applyProtection="1">
      <alignment horizontal="center"/>
      <protection locked="0"/>
    </xf>
    <xf numFmtId="164" fontId="25" fillId="6" borderId="33" xfId="0" applyNumberFormat="1" applyFont="1" applyFill="1" applyBorder="1" applyAlignment="1" applyProtection="1">
      <alignment horizontal="right" indent="1"/>
      <protection locked="0"/>
    </xf>
    <xf numFmtId="1" fontId="25" fillId="6" borderId="32" xfId="0" applyNumberFormat="1" applyFont="1" applyFill="1" applyBorder="1" applyAlignment="1" applyProtection="1">
      <alignment horizontal="center"/>
      <protection locked="0"/>
    </xf>
    <xf numFmtId="0" fontId="6" fillId="0" borderId="0" xfId="0" applyFont="1" applyProtection="1"/>
    <xf numFmtId="2" fontId="6" fillId="0" borderId="0" xfId="0" applyNumberFormat="1" applyFont="1" applyProtection="1"/>
    <xf numFmtId="165" fontId="6" fillId="0" borderId="0" xfId="0" applyNumberFormat="1" applyFont="1" applyProtection="1"/>
    <xf numFmtId="0" fontId="7" fillId="0" borderId="0" xfId="0" applyFont="1" applyAlignment="1" applyProtection="1">
      <alignment horizontal="center"/>
    </xf>
    <xf numFmtId="0" fontId="6" fillId="0" borderId="0" xfId="0" applyFont="1" applyAlignment="1" applyProtection="1">
      <alignment vertical="center"/>
    </xf>
    <xf numFmtId="0" fontId="8" fillId="3" borderId="1" xfId="0" applyFont="1" applyFill="1" applyBorder="1" applyAlignment="1" applyProtection="1">
      <alignment horizontal="center" vertical="center" wrapText="1"/>
    </xf>
    <xf numFmtId="2" fontId="8" fillId="3" borderId="1" xfId="0" applyNumberFormat="1" applyFont="1" applyFill="1" applyBorder="1" applyAlignment="1" applyProtection="1">
      <alignment horizontal="center" wrapText="1"/>
    </xf>
    <xf numFmtId="0" fontId="8" fillId="3" borderId="1" xfId="0" applyFont="1" applyFill="1" applyBorder="1" applyAlignment="1" applyProtection="1">
      <alignment horizontal="center" wrapText="1"/>
    </xf>
    <xf numFmtId="0" fontId="6" fillId="3" borderId="1" xfId="0" applyFont="1" applyFill="1" applyBorder="1" applyAlignment="1" applyProtection="1">
      <alignment horizontal="center"/>
    </xf>
    <xf numFmtId="2" fontId="10" fillId="3" borderId="1" xfId="0" applyNumberFormat="1" applyFont="1" applyFill="1" applyBorder="1" applyAlignment="1" applyProtection="1">
      <alignment horizontal="right" indent="1"/>
    </xf>
    <xf numFmtId="1" fontId="6" fillId="3" borderId="1" xfId="0" applyNumberFormat="1" applyFont="1" applyFill="1" applyBorder="1" applyAlignment="1" applyProtection="1">
      <alignment horizontal="center"/>
    </xf>
    <xf numFmtId="2" fontId="10" fillId="3" borderId="3" xfId="0" applyNumberFormat="1" applyFont="1" applyFill="1" applyBorder="1" applyAlignment="1" applyProtection="1">
      <alignment horizontal="right" indent="1"/>
    </xf>
    <xf numFmtId="0" fontId="31" fillId="3" borderId="3" xfId="0" applyFont="1" applyFill="1" applyBorder="1" applyAlignment="1" applyProtection="1">
      <alignment vertical="center"/>
    </xf>
    <xf numFmtId="0" fontId="6" fillId="0" borderId="0" xfId="0" applyFont="1" applyAlignment="1" applyProtection="1">
      <alignment horizontal="center"/>
    </xf>
    <xf numFmtId="2" fontId="6" fillId="0" borderId="0" xfId="0" applyNumberFormat="1" applyFont="1" applyAlignment="1" applyProtection="1">
      <alignment horizontal="center"/>
    </xf>
    <xf numFmtId="0" fontId="7" fillId="0" borderId="0" xfId="0" applyFont="1" applyProtection="1"/>
    <xf numFmtId="0" fontId="12" fillId="3" borderId="1" xfId="0" applyFont="1" applyFill="1" applyBorder="1" applyAlignment="1" applyProtection="1">
      <alignment horizontal="right"/>
    </xf>
    <xf numFmtId="0" fontId="7" fillId="2" borderId="1" xfId="0" applyFont="1" applyFill="1" applyBorder="1" applyAlignment="1" applyProtection="1">
      <alignment horizontal="center"/>
    </xf>
    <xf numFmtId="2" fontId="7" fillId="2" borderId="1" xfId="0" applyNumberFormat="1" applyFont="1" applyFill="1" applyBorder="1" applyAlignment="1" applyProtection="1">
      <alignment horizontal="center"/>
    </xf>
    <xf numFmtId="0" fontId="6" fillId="0" borderId="0" xfId="0" applyFont="1" applyAlignment="1" applyProtection="1">
      <alignment horizontal="center" vertical="center"/>
    </xf>
    <xf numFmtId="164" fontId="7" fillId="0" borderId="0" xfId="0" applyNumberFormat="1" applyFont="1" applyAlignment="1" applyProtection="1">
      <alignment horizontal="center"/>
    </xf>
    <xf numFmtId="2" fontId="7" fillId="0" borderId="0" xfId="0" applyNumberFormat="1" applyFont="1" applyAlignment="1" applyProtection="1">
      <alignment horizontal="center"/>
    </xf>
    <xf numFmtId="164" fontId="6" fillId="0" borderId="0" xfId="0" applyNumberFormat="1" applyFont="1" applyProtection="1"/>
    <xf numFmtId="164" fontId="8" fillId="3" borderId="4" xfId="0" applyNumberFormat="1" applyFont="1" applyFill="1" applyBorder="1" applyAlignment="1" applyProtection="1">
      <alignment horizontal="center" wrapText="1"/>
    </xf>
    <xf numFmtId="2" fontId="8" fillId="3" borderId="4" xfId="0" applyNumberFormat="1" applyFont="1" applyFill="1" applyBorder="1" applyAlignment="1" applyProtection="1">
      <alignment horizontal="center" wrapText="1"/>
    </xf>
    <xf numFmtId="164" fontId="8" fillId="3" borderId="1" xfId="0" applyNumberFormat="1" applyFont="1" applyFill="1" applyBorder="1" applyAlignment="1" applyProtection="1">
      <alignment horizontal="center" wrapText="1"/>
    </xf>
    <xf numFmtId="164" fontId="10" fillId="3" borderId="1" xfId="0" applyNumberFormat="1" applyFont="1" applyFill="1" applyBorder="1" applyAlignment="1" applyProtection="1">
      <alignment horizontal="right" indent="1"/>
    </xf>
    <xf numFmtId="2" fontId="10" fillId="3" borderId="2" xfId="0" applyNumberFormat="1" applyFont="1" applyFill="1" applyBorder="1" applyAlignment="1" applyProtection="1">
      <alignment horizontal="right" indent="1"/>
    </xf>
    <xf numFmtId="1" fontId="10" fillId="3" borderId="1" xfId="0" applyNumberFormat="1" applyFont="1" applyFill="1" applyBorder="1" applyAlignment="1" applyProtection="1">
      <alignment horizontal="right" indent="1"/>
    </xf>
    <xf numFmtId="164" fontId="6" fillId="0" borderId="0" xfId="0" applyNumberFormat="1" applyFont="1" applyAlignment="1" applyProtection="1">
      <alignment horizontal="center"/>
    </xf>
    <xf numFmtId="164" fontId="7" fillId="2" borderId="1" xfId="0" applyNumberFormat="1" applyFont="1" applyFill="1" applyBorder="1" applyAlignment="1" applyProtection="1">
      <alignment horizontal="center"/>
    </xf>
    <xf numFmtId="0" fontId="7" fillId="8" borderId="0" xfId="0" applyFont="1" applyFill="1" applyBorder="1" applyAlignment="1" applyProtection="1"/>
    <xf numFmtId="0" fontId="6" fillId="0" borderId="0" xfId="0" applyFont="1" applyAlignment="1" applyProtection="1">
      <alignment horizontal="center" vertical="center" wrapText="1"/>
    </xf>
    <xf numFmtId="2" fontId="8" fillId="3" borderId="7" xfId="0" applyNumberFormat="1" applyFont="1" applyFill="1" applyBorder="1" applyAlignment="1" applyProtection="1">
      <alignment horizontal="center" wrapText="1"/>
    </xf>
    <xf numFmtId="165" fontId="8" fillId="3" borderId="1" xfId="0" applyNumberFormat="1" applyFont="1" applyFill="1" applyBorder="1" applyAlignment="1" applyProtection="1">
      <alignment horizontal="center" wrapText="1"/>
    </xf>
    <xf numFmtId="0" fontId="10" fillId="3" borderId="1" xfId="0" applyFont="1" applyFill="1" applyBorder="1" applyAlignment="1" applyProtection="1">
      <alignment horizontal="right" indent="1"/>
    </xf>
    <xf numFmtId="9" fontId="10" fillId="3" borderId="1" xfId="0" applyNumberFormat="1" applyFont="1" applyFill="1" applyBorder="1" applyAlignment="1" applyProtection="1">
      <alignment horizontal="right" indent="1"/>
    </xf>
    <xf numFmtId="165" fontId="10" fillId="3" borderId="1" xfId="0" applyNumberFormat="1" applyFont="1" applyFill="1" applyBorder="1" applyAlignment="1" applyProtection="1">
      <alignment horizontal="right" indent="1"/>
    </xf>
    <xf numFmtId="0" fontId="6" fillId="0" borderId="0" xfId="0" applyFont="1" applyAlignment="1" applyProtection="1">
      <alignment wrapText="1"/>
    </xf>
    <xf numFmtId="0" fontId="7" fillId="3" borderId="1" xfId="0" applyFont="1" applyFill="1" applyBorder="1" applyAlignment="1" applyProtection="1">
      <alignment horizontal="center" vertical="center"/>
    </xf>
    <xf numFmtId="0" fontId="7" fillId="3" borderId="1" xfId="0" applyFont="1" applyFill="1" applyBorder="1" applyProtection="1"/>
    <xf numFmtId="2" fontId="6" fillId="3" borderId="1" xfId="0" applyNumberFormat="1" applyFont="1" applyFill="1" applyBorder="1" applyProtection="1"/>
    <xf numFmtId="0" fontId="6" fillId="0" borderId="0" xfId="0" applyNumberFormat="1" applyFont="1" applyProtection="1">
      <protection hidden="1"/>
    </xf>
    <xf numFmtId="0" fontId="17" fillId="0" borderId="0" xfId="0" applyNumberFormat="1" applyFont="1" applyProtection="1">
      <protection hidden="1"/>
    </xf>
    <xf numFmtId="0" fontId="17" fillId="0" borderId="0" xfId="0" applyNumberFormat="1" applyFont="1" applyFill="1" applyAlignment="1" applyProtection="1">
      <alignment horizontal="center"/>
      <protection hidden="1"/>
    </xf>
    <xf numFmtId="0" fontId="7" fillId="0" borderId="0" xfId="0" applyNumberFormat="1" applyFont="1" applyAlignment="1" applyProtection="1">
      <alignment horizontal="right" indent="1"/>
      <protection hidden="1"/>
    </xf>
    <xf numFmtId="0" fontId="7" fillId="0" borderId="24" xfId="0" applyNumberFormat="1" applyFont="1" applyBorder="1" applyAlignment="1" applyProtection="1">
      <alignment horizontal="center" vertical="center"/>
      <protection hidden="1"/>
    </xf>
    <xf numFmtId="0" fontId="25" fillId="7" borderId="3" xfId="0" applyNumberFormat="1" applyFont="1" applyFill="1" applyBorder="1" applyAlignment="1" applyProtection="1">
      <alignment vertical="center"/>
      <protection locked="0"/>
    </xf>
    <xf numFmtId="0" fontId="11" fillId="0" borderId="1" xfId="0" applyNumberFormat="1" applyFont="1" applyFill="1" applyBorder="1" applyProtection="1">
      <protection hidden="1"/>
    </xf>
    <xf numFmtId="0" fontId="7" fillId="0" borderId="0" xfId="0" applyNumberFormat="1" applyFont="1" applyProtection="1">
      <protection hidden="1"/>
    </xf>
    <xf numFmtId="0" fontId="8" fillId="0" borderId="0" xfId="0" applyNumberFormat="1" applyFont="1" applyProtection="1">
      <protection hidden="1"/>
    </xf>
    <xf numFmtId="0" fontId="8" fillId="0" borderId="0" xfId="0" applyNumberFormat="1" applyFont="1" applyFill="1" applyAlignment="1" applyProtection="1">
      <alignment horizontal="center"/>
      <protection hidden="1"/>
    </xf>
    <xf numFmtId="0" fontId="14" fillId="0" borderId="0" xfId="0" applyNumberFormat="1" applyFont="1" applyProtection="1">
      <protection hidden="1"/>
    </xf>
    <xf numFmtId="0" fontId="8" fillId="0" borderId="7" xfId="0" applyFont="1" applyBorder="1" applyAlignment="1" applyProtection="1">
      <alignment horizontal="center" textRotation="90" wrapText="1"/>
      <protection hidden="1"/>
    </xf>
    <xf numFmtId="0" fontId="8" fillId="3" borderId="7" xfId="0" applyFont="1" applyFill="1" applyBorder="1" applyAlignment="1" applyProtection="1">
      <alignment horizontal="center" textRotation="90" wrapText="1"/>
      <protection hidden="1"/>
    </xf>
    <xf numFmtId="0" fontId="7" fillId="0" borderId="1" xfId="0" applyFont="1" applyBorder="1" applyAlignment="1" applyProtection="1">
      <alignment horizontal="center"/>
      <protection hidden="1"/>
    </xf>
    <xf numFmtId="0" fontId="7" fillId="0" borderId="0" xfId="0" applyFont="1" applyAlignment="1">
      <alignment horizontal="center"/>
    </xf>
    <xf numFmtId="0" fontId="8" fillId="0" borderId="1" xfId="0" applyNumberFormat="1" applyFont="1" applyFill="1" applyBorder="1" applyAlignment="1" applyProtection="1">
      <alignment horizontal="center" vertical="center" wrapText="1"/>
      <protection hidden="1"/>
    </xf>
    <xf numFmtId="0" fontId="29" fillId="0" borderId="1" xfId="0" applyFont="1" applyFill="1" applyBorder="1" applyAlignment="1" applyProtection="1">
      <alignment vertical="center" wrapText="1"/>
      <protection hidden="1"/>
    </xf>
    <xf numFmtId="0" fontId="29" fillId="0" borderId="4" xfId="0" applyFont="1" applyFill="1" applyBorder="1" applyAlignment="1" applyProtection="1">
      <alignment vertical="center" wrapText="1"/>
      <protection hidden="1"/>
    </xf>
    <xf numFmtId="0" fontId="29" fillId="0" borderId="4" xfId="0" applyFont="1" applyFill="1" applyBorder="1" applyAlignment="1" applyProtection="1">
      <alignment horizontal="left" vertical="center" wrapText="1"/>
      <protection hidden="1"/>
    </xf>
    <xf numFmtId="2" fontId="39" fillId="3" borderId="1" xfId="0" applyNumberFormat="1" applyFont="1" applyFill="1" applyBorder="1" applyAlignment="1" applyProtection="1">
      <alignment horizontal="right" indent="1"/>
    </xf>
    <xf numFmtId="2" fontId="40" fillId="3" borderId="1" xfId="0" applyNumberFormat="1" applyFont="1" applyFill="1" applyBorder="1" applyAlignment="1" applyProtection="1">
      <alignment horizontal="right" indent="1"/>
    </xf>
    <xf numFmtId="4" fontId="6" fillId="0" borderId="0" xfId="0" applyNumberFormat="1" applyFont="1" applyFill="1" applyProtection="1">
      <protection hidden="1"/>
    </xf>
    <xf numFmtId="0" fontId="33" fillId="0" borderId="0" xfId="0" applyFont="1" applyFill="1" applyProtection="1">
      <protection hidden="1"/>
    </xf>
    <xf numFmtId="0" fontId="21" fillId="0" borderId="0" xfId="1" applyFont="1" applyBorder="1" applyAlignment="1" applyProtection="1">
      <alignment horizontal="center"/>
      <protection hidden="1"/>
    </xf>
    <xf numFmtId="0" fontId="23" fillId="0" borderId="0" xfId="1" applyFont="1" applyBorder="1" applyAlignment="1" applyProtection="1">
      <alignment horizontal="left" wrapText="1"/>
      <protection hidden="1"/>
    </xf>
    <xf numFmtId="0" fontId="20" fillId="0" borderId="0" xfId="1" applyFont="1" applyBorder="1" applyAlignment="1" applyProtection="1">
      <alignment horizontal="center" wrapText="1"/>
      <protection hidden="1"/>
    </xf>
    <xf numFmtId="0" fontId="7" fillId="9" borderId="0" xfId="0" applyFont="1" applyFill="1" applyBorder="1" applyAlignment="1" applyProtection="1">
      <alignment horizontal="left"/>
      <protection hidden="1"/>
    </xf>
    <xf numFmtId="0" fontId="24" fillId="0" borderId="0" xfId="2" applyFont="1" applyAlignment="1" applyProtection="1">
      <alignment horizontal="left"/>
      <protection hidden="1"/>
    </xf>
    <xf numFmtId="0" fontId="8" fillId="9" borderId="0" xfId="0" applyFont="1" applyFill="1" applyBorder="1" applyAlignment="1" applyProtection="1">
      <alignment horizontal="left"/>
      <protection hidden="1"/>
    </xf>
    <xf numFmtId="0" fontId="17" fillId="0" borderId="0" xfId="0" applyFont="1" applyAlignment="1" applyProtection="1">
      <alignment horizontal="left" vertical="top" wrapText="1"/>
      <protection hidden="1"/>
    </xf>
    <xf numFmtId="0" fontId="17" fillId="0" borderId="0" xfId="0" applyFont="1" applyBorder="1" applyAlignment="1" applyProtection="1">
      <alignment horizontal="left" vertical="top" wrapText="1"/>
      <protection hidden="1"/>
    </xf>
    <xf numFmtId="2" fontId="10" fillId="3" borderId="2" xfId="0" applyNumberFormat="1" applyFont="1" applyFill="1" applyBorder="1" applyAlignment="1" applyProtection="1">
      <alignment horizontal="center" vertical="center"/>
      <protection hidden="1"/>
    </xf>
    <xf numFmtId="2" fontId="10" fillId="3" borderId="5" xfId="0" applyNumberFormat="1" applyFont="1" applyFill="1" applyBorder="1" applyAlignment="1" applyProtection="1">
      <alignment horizontal="center" vertical="center"/>
      <protection hidden="1"/>
    </xf>
    <xf numFmtId="2" fontId="10" fillId="3" borderId="3" xfId="0" applyNumberFormat="1" applyFont="1" applyFill="1" applyBorder="1" applyAlignment="1" applyProtection="1">
      <alignment horizontal="center" vertical="center"/>
      <protection hidden="1"/>
    </xf>
    <xf numFmtId="0" fontId="37" fillId="3" borderId="19" xfId="0" applyFont="1" applyFill="1" applyBorder="1" applyAlignment="1" applyProtection="1">
      <alignment horizontal="center" vertical="center"/>
      <protection hidden="1"/>
    </xf>
    <xf numFmtId="0" fontId="7" fillId="3" borderId="20" xfId="0" applyFont="1" applyFill="1" applyBorder="1" applyAlignment="1" applyProtection="1">
      <alignment horizontal="center" vertical="center"/>
      <protection hidden="1"/>
    </xf>
    <xf numFmtId="0" fontId="7" fillId="3" borderId="8" xfId="0" applyFont="1" applyFill="1" applyBorder="1" applyAlignment="1" applyProtection="1">
      <alignment horizontal="center" vertical="center"/>
      <protection hidden="1"/>
    </xf>
    <xf numFmtId="0" fontId="7" fillId="3" borderId="21" xfId="0" applyFont="1" applyFill="1" applyBorder="1" applyAlignment="1" applyProtection="1">
      <alignment horizontal="center" vertical="center"/>
      <protection hidden="1"/>
    </xf>
    <xf numFmtId="0" fontId="7" fillId="3" borderId="0" xfId="0" applyFont="1" applyFill="1" applyBorder="1" applyAlignment="1" applyProtection="1">
      <alignment horizontal="center" vertical="center"/>
      <protection hidden="1"/>
    </xf>
    <xf numFmtId="0" fontId="7" fillId="3" borderId="9" xfId="0" applyFont="1" applyFill="1" applyBorder="1" applyAlignment="1" applyProtection="1">
      <alignment horizontal="center" vertical="center"/>
      <protection hidden="1"/>
    </xf>
    <xf numFmtId="0" fontId="7" fillId="3" borderId="22" xfId="0" applyFont="1" applyFill="1" applyBorder="1" applyAlignment="1" applyProtection="1">
      <alignment horizontal="center" vertical="center"/>
      <protection hidden="1"/>
    </xf>
    <xf numFmtId="0" fontId="7" fillId="3" borderId="23" xfId="0" applyFont="1" applyFill="1" applyBorder="1" applyAlignment="1" applyProtection="1">
      <alignment horizontal="center" vertical="center"/>
      <protection hidden="1"/>
    </xf>
    <xf numFmtId="0" fontId="7" fillId="3" borderId="10" xfId="0" applyFont="1" applyFill="1" applyBorder="1" applyAlignment="1" applyProtection="1">
      <alignment horizontal="center" vertical="center"/>
      <protection hidden="1"/>
    </xf>
    <xf numFmtId="0" fontId="7" fillId="3" borderId="5" xfId="0" applyFont="1" applyFill="1" applyBorder="1" applyAlignment="1" applyProtection="1">
      <alignment horizontal="right"/>
      <protection hidden="1"/>
    </xf>
    <xf numFmtId="0" fontId="7" fillId="3" borderId="3" xfId="0" applyFont="1" applyFill="1" applyBorder="1" applyAlignment="1" applyProtection="1">
      <alignment horizontal="right"/>
      <protection hidden="1"/>
    </xf>
    <xf numFmtId="0" fontId="7" fillId="3" borderId="5" xfId="0" applyFont="1" applyFill="1" applyBorder="1" applyAlignment="1" applyProtection="1">
      <alignment horizontal="right" vertical="center"/>
      <protection hidden="1"/>
    </xf>
    <xf numFmtId="0" fontId="7" fillId="3" borderId="3" xfId="0" applyFont="1" applyFill="1" applyBorder="1" applyAlignment="1" applyProtection="1">
      <alignment horizontal="right" vertical="center"/>
      <protection hidden="1"/>
    </xf>
    <xf numFmtId="0" fontId="7" fillId="3" borderId="1" xfId="0" applyFont="1" applyFill="1" applyBorder="1" applyAlignment="1" applyProtection="1">
      <alignment horizontal="right"/>
      <protection hidden="1"/>
    </xf>
    <xf numFmtId="0" fontId="7" fillId="3" borderId="1" xfId="0" applyFont="1" applyFill="1" applyBorder="1" applyAlignment="1" applyProtection="1">
      <alignment horizontal="center" vertical="center" wrapText="1"/>
      <protection hidden="1"/>
    </xf>
    <xf numFmtId="0" fontId="31" fillId="3" borderId="2" xfId="0" applyFont="1" applyFill="1" applyBorder="1" applyAlignment="1" applyProtection="1">
      <alignment horizontal="left" vertical="center" wrapText="1"/>
      <protection hidden="1"/>
    </xf>
    <xf numFmtId="0" fontId="31" fillId="3" borderId="3" xfId="0" applyFont="1" applyFill="1" applyBorder="1" applyAlignment="1" applyProtection="1">
      <alignment horizontal="left" vertical="center" wrapText="1"/>
      <protection hidden="1"/>
    </xf>
    <xf numFmtId="49" fontId="31" fillId="3" borderId="2" xfId="0" applyNumberFormat="1" applyFont="1" applyFill="1" applyBorder="1" applyAlignment="1" applyProtection="1">
      <alignment horizontal="left" vertical="center"/>
    </xf>
    <xf numFmtId="49" fontId="31" fillId="3" borderId="5" xfId="0" applyNumberFormat="1" applyFont="1" applyFill="1" applyBorder="1" applyAlignment="1" applyProtection="1">
      <alignment horizontal="left" vertical="center"/>
    </xf>
    <xf numFmtId="49" fontId="31" fillId="3" borderId="3" xfId="0" applyNumberFormat="1" applyFont="1" applyFill="1" applyBorder="1" applyAlignment="1" applyProtection="1">
      <alignment horizontal="left" vertical="center"/>
    </xf>
    <xf numFmtId="0" fontId="8" fillId="3" borderId="7" xfId="0" applyFont="1" applyFill="1" applyBorder="1" applyAlignment="1" applyProtection="1">
      <alignment horizontal="center" textRotation="90" wrapText="1"/>
      <protection hidden="1"/>
    </xf>
    <xf numFmtId="0" fontId="7" fillId="3" borderId="2" xfId="0" applyFont="1" applyFill="1" applyBorder="1" applyAlignment="1" applyProtection="1">
      <alignment horizontal="center"/>
      <protection hidden="1"/>
    </xf>
    <xf numFmtId="0" fontId="7" fillId="3" borderId="3" xfId="0" applyFont="1" applyFill="1" applyBorder="1" applyAlignment="1" applyProtection="1">
      <alignment horizontal="center"/>
      <protection hidden="1"/>
    </xf>
    <xf numFmtId="0" fontId="7" fillId="0" borderId="25" xfId="0" applyFont="1" applyBorder="1" applyAlignment="1" applyProtection="1">
      <alignment horizontal="center"/>
      <protection hidden="1"/>
    </xf>
    <xf numFmtId="0" fontId="7" fillId="0" borderId="26" xfId="0" applyFont="1" applyBorder="1" applyAlignment="1" applyProtection="1">
      <alignment horizontal="center"/>
      <protection hidden="1"/>
    </xf>
    <xf numFmtId="0" fontId="7" fillId="0" borderId="27" xfId="0" applyFont="1" applyBorder="1" applyAlignment="1" applyProtection="1">
      <alignment horizontal="center"/>
      <protection hidden="1"/>
    </xf>
    <xf numFmtId="164" fontId="7" fillId="0" borderId="35" xfId="0" applyNumberFormat="1" applyFont="1" applyBorder="1" applyAlignment="1" applyProtection="1">
      <alignment horizontal="center"/>
      <protection hidden="1"/>
    </xf>
    <xf numFmtId="164" fontId="7" fillId="0" borderId="36" xfId="0" applyNumberFormat="1" applyFont="1" applyBorder="1" applyAlignment="1" applyProtection="1">
      <alignment horizontal="center"/>
      <protection hidden="1"/>
    </xf>
    <xf numFmtId="164" fontId="7" fillId="0" borderId="37" xfId="0" applyNumberFormat="1" applyFont="1" applyBorder="1" applyAlignment="1" applyProtection="1">
      <alignment horizontal="center"/>
      <protection hidden="1"/>
    </xf>
    <xf numFmtId="0" fontId="7" fillId="0" borderId="35" xfId="0" applyFont="1" applyBorder="1" applyAlignment="1" applyProtection="1">
      <alignment horizontal="center"/>
      <protection hidden="1"/>
    </xf>
    <xf numFmtId="0" fontId="7" fillId="0" borderId="36" xfId="0" applyFont="1" applyBorder="1" applyAlignment="1" applyProtection="1">
      <alignment horizontal="center"/>
      <protection hidden="1"/>
    </xf>
    <xf numFmtId="0" fontId="7" fillId="0" borderId="37" xfId="0" applyFont="1" applyBorder="1" applyAlignment="1" applyProtection="1">
      <alignment horizontal="center"/>
      <protection hidden="1"/>
    </xf>
    <xf numFmtId="0" fontId="8" fillId="3" borderId="2" xfId="0" applyFont="1" applyFill="1" applyBorder="1" applyAlignment="1" applyProtection="1">
      <alignment horizontal="center" textRotation="90" wrapText="1"/>
      <protection hidden="1"/>
    </xf>
    <xf numFmtId="0" fontId="8" fillId="3" borderId="3" xfId="0" applyFont="1" applyFill="1" applyBorder="1" applyAlignment="1" applyProtection="1">
      <alignment horizontal="center" textRotation="90" wrapText="1"/>
      <protection hidden="1"/>
    </xf>
    <xf numFmtId="0" fontId="31" fillId="3" borderId="1" xfId="0" applyFont="1" applyFill="1" applyBorder="1" applyAlignment="1" applyProtection="1">
      <alignment horizontal="left" vertical="center"/>
      <protection hidden="1"/>
    </xf>
    <xf numFmtId="2" fontId="8" fillId="3" borderId="2" xfId="0" applyNumberFormat="1" applyFont="1" applyFill="1" applyBorder="1" applyAlignment="1" applyProtection="1">
      <alignment horizontal="center" vertical="center" wrapText="1"/>
      <protection hidden="1"/>
    </xf>
    <xf numFmtId="2" fontId="8" fillId="3" borderId="5" xfId="0" applyNumberFormat="1" applyFont="1" applyFill="1" applyBorder="1" applyAlignment="1" applyProtection="1">
      <alignment horizontal="center" vertical="center" wrapText="1"/>
      <protection hidden="1"/>
    </xf>
    <xf numFmtId="2" fontId="8" fillId="3" borderId="3" xfId="0" applyNumberFormat="1" applyFont="1" applyFill="1" applyBorder="1" applyAlignment="1" applyProtection="1">
      <alignment horizontal="center" vertical="center" wrapText="1"/>
      <protection hidden="1"/>
    </xf>
    <xf numFmtId="0" fontId="31" fillId="3" borderId="4" xfId="0" applyFont="1" applyFill="1" applyBorder="1" applyAlignment="1" applyProtection="1">
      <alignment horizontal="center" vertical="center" wrapText="1"/>
      <protection hidden="1"/>
    </xf>
    <xf numFmtId="0" fontId="31" fillId="3" borderId="6" xfId="0" applyFont="1" applyFill="1" applyBorder="1" applyAlignment="1" applyProtection="1">
      <alignment horizontal="center" vertical="center" wrapText="1"/>
      <protection hidden="1"/>
    </xf>
    <xf numFmtId="0" fontId="31" fillId="3" borderId="7" xfId="0" applyFont="1" applyFill="1" applyBorder="1" applyAlignment="1" applyProtection="1">
      <alignment horizontal="center" vertical="center" wrapText="1"/>
      <protection hidden="1"/>
    </xf>
    <xf numFmtId="0" fontId="31" fillId="3" borderId="8" xfId="0" applyFont="1" applyFill="1" applyBorder="1" applyAlignment="1" applyProtection="1">
      <alignment horizontal="center" vertical="center" wrapText="1"/>
    </xf>
    <xf numFmtId="0" fontId="31" fillId="3" borderId="9" xfId="0" applyFont="1" applyFill="1" applyBorder="1" applyAlignment="1" applyProtection="1">
      <alignment horizontal="center" vertical="center" wrapText="1"/>
    </xf>
    <xf numFmtId="0" fontId="31" fillId="3" borderId="10" xfId="0" applyFont="1" applyFill="1" applyBorder="1" applyAlignment="1" applyProtection="1">
      <alignment horizontal="center" vertical="center" wrapText="1"/>
    </xf>
    <xf numFmtId="49" fontId="31" fillId="3" borderId="2" xfId="0" applyNumberFormat="1" applyFont="1" applyFill="1" applyBorder="1" applyAlignment="1" applyProtection="1">
      <alignment horizontal="left" vertical="center" wrapText="1"/>
    </xf>
    <xf numFmtId="0" fontId="31" fillId="3" borderId="3" xfId="0" applyNumberFormat="1" applyFont="1" applyFill="1" applyBorder="1" applyAlignment="1" applyProtection="1">
      <alignment horizontal="left" vertical="center" wrapText="1"/>
    </xf>
    <xf numFmtId="0" fontId="31" fillId="3" borderId="19" xfId="0" applyFont="1" applyFill="1" applyBorder="1" applyAlignment="1" applyProtection="1">
      <alignment horizontal="center" vertical="center" wrapText="1"/>
      <protection hidden="1"/>
    </xf>
    <xf numFmtId="0" fontId="31" fillId="3" borderId="21" xfId="0" applyFont="1" applyFill="1" applyBorder="1" applyAlignment="1" applyProtection="1">
      <alignment horizontal="center" vertical="center" wrapText="1"/>
      <protection hidden="1"/>
    </xf>
    <xf numFmtId="0" fontId="31" fillId="3" borderId="22" xfId="0" applyFont="1" applyFill="1" applyBorder="1" applyAlignment="1" applyProtection="1">
      <alignment horizontal="center" vertical="center" wrapText="1"/>
      <protection hidden="1"/>
    </xf>
    <xf numFmtId="0" fontId="31" fillId="3" borderId="2" xfId="0" applyNumberFormat="1" applyFont="1" applyFill="1" applyBorder="1" applyAlignment="1" applyProtection="1">
      <alignment horizontal="left" vertical="center" wrapText="1"/>
    </xf>
    <xf numFmtId="0" fontId="31" fillId="3" borderId="1" xfId="0" applyFont="1" applyFill="1" applyBorder="1" applyAlignment="1" applyProtection="1">
      <alignment horizontal="center" vertical="center" wrapText="1"/>
      <protection hidden="1"/>
    </xf>
    <xf numFmtId="0" fontId="31" fillId="3" borderId="1" xfId="0" applyFont="1" applyFill="1" applyBorder="1" applyAlignment="1" applyProtection="1">
      <alignment horizontal="left" vertical="center" wrapText="1"/>
      <protection hidden="1"/>
    </xf>
    <xf numFmtId="0" fontId="31" fillId="3" borderId="5" xfId="0" applyFont="1" applyFill="1" applyBorder="1" applyAlignment="1" applyProtection="1">
      <alignment horizontal="left" vertical="center" wrapText="1"/>
      <protection hidden="1"/>
    </xf>
    <xf numFmtId="0" fontId="9" fillId="0" borderId="2" xfId="0" applyNumberFormat="1" applyFont="1" applyFill="1" applyBorder="1" applyAlignment="1" applyProtection="1">
      <alignment horizontal="left" vertical="center" wrapText="1"/>
      <protection hidden="1"/>
    </xf>
    <xf numFmtId="0" fontId="9" fillId="0" borderId="5" xfId="0" applyNumberFormat="1" applyFont="1" applyFill="1" applyBorder="1" applyAlignment="1" applyProtection="1">
      <alignment horizontal="left" vertical="center" wrapText="1"/>
      <protection hidden="1"/>
    </xf>
    <xf numFmtId="0" fontId="9" fillId="0" borderId="3" xfId="0" applyNumberFormat="1" applyFont="1" applyFill="1" applyBorder="1" applyAlignment="1" applyProtection="1">
      <alignment horizontal="left" vertical="center" wrapText="1"/>
      <protection hidden="1"/>
    </xf>
    <xf numFmtId="0" fontId="7" fillId="0" borderId="1" xfId="0" applyFont="1" applyFill="1" applyBorder="1" applyAlignment="1" applyProtection="1">
      <alignment horizontal="right"/>
      <protection hidden="1"/>
    </xf>
    <xf numFmtId="0" fontId="8" fillId="0" borderId="7" xfId="0" applyFont="1" applyBorder="1" applyAlignment="1" applyProtection="1">
      <alignment horizontal="center" textRotation="90" wrapText="1"/>
      <protection hidden="1"/>
    </xf>
    <xf numFmtId="0" fontId="7" fillId="0" borderId="2" xfId="0" applyFont="1" applyBorder="1" applyAlignment="1" applyProtection="1">
      <alignment horizontal="center"/>
      <protection hidden="1"/>
    </xf>
    <xf numFmtId="0" fontId="7" fillId="0" borderId="3" xfId="0" applyFont="1" applyBorder="1" applyAlignment="1" applyProtection="1">
      <alignment horizontal="center"/>
      <protection hidden="1"/>
    </xf>
    <xf numFmtId="0" fontId="9" fillId="0" borderId="1" xfId="0" applyNumberFormat="1" applyFont="1" applyFill="1" applyBorder="1" applyAlignment="1" applyProtection="1">
      <alignment horizontal="left" vertical="center"/>
      <protection hidden="1"/>
    </xf>
    <xf numFmtId="0" fontId="7" fillId="0" borderId="2" xfId="0" applyFont="1" applyBorder="1" applyAlignment="1" applyProtection="1">
      <alignment horizontal="center" vertical="center"/>
      <protection hidden="1"/>
    </xf>
    <xf numFmtId="0" fontId="7" fillId="0" borderId="3" xfId="0" applyFont="1" applyBorder="1" applyAlignment="1" applyProtection="1">
      <alignment horizontal="center" vertical="center"/>
      <protection hidden="1"/>
    </xf>
    <xf numFmtId="0" fontId="8" fillId="0" borderId="2" xfId="0" applyFont="1" applyBorder="1" applyAlignment="1" applyProtection="1">
      <alignment horizontal="center" textRotation="90" wrapText="1"/>
      <protection hidden="1"/>
    </xf>
    <xf numFmtId="0" fontId="8" fillId="0" borderId="3" xfId="0" applyFont="1" applyBorder="1" applyAlignment="1" applyProtection="1">
      <alignment horizontal="center" textRotation="90" wrapText="1"/>
      <protection hidden="1"/>
    </xf>
    <xf numFmtId="0" fontId="25" fillId="7" borderId="2" xfId="0" applyNumberFormat="1" applyFont="1" applyFill="1" applyBorder="1" applyAlignment="1" applyProtection="1">
      <alignment horizontal="left" vertical="center"/>
      <protection locked="0"/>
    </xf>
    <xf numFmtId="0" fontId="25" fillId="7" borderId="5" xfId="0" applyNumberFormat="1" applyFont="1" applyFill="1" applyBorder="1" applyAlignment="1" applyProtection="1">
      <alignment horizontal="left" vertical="center"/>
      <protection locked="0"/>
    </xf>
    <xf numFmtId="0" fontId="25" fillId="7" borderId="3" xfId="0" applyNumberFormat="1" applyFont="1" applyFill="1" applyBorder="1" applyAlignment="1" applyProtection="1">
      <alignment horizontal="left" vertical="center"/>
      <protection locked="0"/>
    </xf>
    <xf numFmtId="0" fontId="11" fillId="0" borderId="1" xfId="0" applyNumberFormat="1" applyFont="1" applyFill="1" applyBorder="1" applyAlignment="1" applyProtection="1">
      <alignment horizontal="left"/>
      <protection hidden="1"/>
    </xf>
    <xf numFmtId="0" fontId="11" fillId="0" borderId="2" xfId="0" applyNumberFormat="1" applyFont="1" applyFill="1" applyBorder="1" applyAlignment="1" applyProtection="1">
      <alignment horizontal="left"/>
      <protection hidden="1"/>
    </xf>
    <xf numFmtId="0" fontId="11" fillId="0" borderId="3" xfId="0" applyNumberFormat="1" applyFont="1" applyFill="1" applyBorder="1" applyAlignment="1" applyProtection="1">
      <alignment horizontal="left"/>
      <protection hidden="1"/>
    </xf>
    <xf numFmtId="0" fontId="25" fillId="7" borderId="5" xfId="0" applyNumberFormat="1" applyFont="1" applyFill="1" applyBorder="1" applyAlignment="1" applyProtection="1">
      <alignment horizontal="left" vertical="center" wrapText="1"/>
      <protection locked="0"/>
    </xf>
    <xf numFmtId="0" fontId="25" fillId="7" borderId="3" xfId="0" applyNumberFormat="1" applyFont="1" applyFill="1" applyBorder="1" applyAlignment="1" applyProtection="1">
      <alignment horizontal="left" vertical="center" wrapText="1"/>
      <protection locked="0"/>
    </xf>
    <xf numFmtId="0" fontId="9" fillId="0" borderId="4" xfId="0" applyNumberFormat="1" applyFont="1" applyFill="1" applyBorder="1" applyAlignment="1" applyProtection="1">
      <alignment horizontal="center" vertical="center" wrapText="1"/>
      <protection hidden="1"/>
    </xf>
    <xf numFmtId="0" fontId="9" fillId="0" borderId="6" xfId="0" applyNumberFormat="1" applyFont="1" applyFill="1" applyBorder="1" applyAlignment="1" applyProtection="1">
      <alignment horizontal="center" vertical="center" wrapText="1"/>
      <protection hidden="1"/>
    </xf>
    <xf numFmtId="0" fontId="9" fillId="0" borderId="7" xfId="0" applyNumberFormat="1" applyFont="1" applyFill="1" applyBorder="1" applyAlignment="1" applyProtection="1">
      <alignment horizontal="center" vertical="center" wrapText="1"/>
      <protection hidden="1"/>
    </xf>
    <xf numFmtId="0" fontId="7" fillId="5" borderId="0" xfId="0" applyFont="1" applyFill="1" applyBorder="1" applyAlignment="1" applyProtection="1">
      <alignment horizontal="center"/>
      <protection hidden="1"/>
    </xf>
    <xf numFmtId="0" fontId="7" fillId="8" borderId="0" xfId="0" applyFont="1" applyFill="1" applyBorder="1" applyAlignment="1" applyProtection="1">
      <alignment horizontal="center"/>
      <protection hidden="1"/>
    </xf>
    <xf numFmtId="0" fontId="7" fillId="0" borderId="2" xfId="0" applyFont="1" applyFill="1" applyBorder="1" applyAlignment="1" applyProtection="1">
      <alignment horizontal="right" vertical="center"/>
      <protection hidden="1"/>
    </xf>
    <xf numFmtId="0" fontId="7" fillId="0" borderId="5" xfId="0" applyFont="1" applyFill="1" applyBorder="1" applyAlignment="1" applyProtection="1">
      <alignment horizontal="right" vertical="center"/>
      <protection hidden="1"/>
    </xf>
    <xf numFmtId="0" fontId="7" fillId="0" borderId="3" xfId="0" applyFont="1" applyFill="1" applyBorder="1" applyAlignment="1" applyProtection="1">
      <alignment horizontal="right" vertical="center"/>
      <protection hidden="1"/>
    </xf>
    <xf numFmtId="0" fontId="9" fillId="0" borderId="1" xfId="0" applyNumberFormat="1" applyFont="1" applyFill="1" applyBorder="1" applyAlignment="1" applyProtection="1">
      <alignment horizontal="center" vertical="center" wrapText="1"/>
      <protection hidden="1"/>
    </xf>
    <xf numFmtId="0" fontId="25" fillId="7" borderId="2" xfId="0" applyNumberFormat="1" applyFont="1" applyFill="1" applyBorder="1" applyAlignment="1" applyProtection="1">
      <alignment horizontal="left" vertical="center" wrapText="1"/>
      <protection locked="0"/>
    </xf>
    <xf numFmtId="0" fontId="7" fillId="0" borderId="1" xfId="0" applyNumberFormat="1" applyFont="1" applyFill="1" applyBorder="1" applyAlignment="1" applyProtection="1">
      <alignment horizontal="center" vertical="center" wrapText="1"/>
      <protection hidden="1"/>
    </xf>
    <xf numFmtId="0" fontId="7" fillId="0" borderId="1" xfId="0" applyNumberFormat="1" applyFont="1" applyFill="1" applyBorder="1" applyAlignment="1" applyProtection="1">
      <alignment horizontal="center" vertical="center"/>
      <protection hidden="1"/>
    </xf>
    <xf numFmtId="0" fontId="7" fillId="0" borderId="2" xfId="0" applyFont="1" applyBorder="1" applyAlignment="1" applyProtection="1">
      <alignment horizontal="right"/>
      <protection hidden="1"/>
    </xf>
    <xf numFmtId="0" fontId="7" fillId="0" borderId="5" xfId="0" applyFont="1" applyBorder="1" applyAlignment="1" applyProtection="1">
      <alignment horizontal="right"/>
      <protection hidden="1"/>
    </xf>
    <xf numFmtId="0" fontId="7" fillId="0" borderId="3" xfId="0" applyFont="1" applyBorder="1" applyAlignment="1" applyProtection="1">
      <alignment horizontal="right"/>
      <protection hidden="1"/>
    </xf>
    <xf numFmtId="0" fontId="1" fillId="0" borderId="4" xfId="0" applyNumberFormat="1" applyFont="1" applyFill="1" applyBorder="1" applyAlignment="1" applyProtection="1">
      <alignment horizontal="center" vertical="center" wrapText="1"/>
      <protection hidden="1"/>
    </xf>
    <xf numFmtId="0" fontId="1" fillId="0" borderId="6" xfId="0" applyNumberFormat="1" applyFont="1" applyFill="1" applyBorder="1" applyAlignment="1" applyProtection="1">
      <alignment horizontal="center" vertical="center" wrapText="1"/>
      <protection hidden="1"/>
    </xf>
    <xf numFmtId="0" fontId="1" fillId="0" borderId="7" xfId="0" applyNumberFormat="1" applyFont="1" applyFill="1" applyBorder="1" applyAlignment="1" applyProtection="1">
      <alignment horizontal="center" vertical="center" wrapText="1"/>
      <protection hidden="1"/>
    </xf>
    <xf numFmtId="0" fontId="10" fillId="0" borderId="8" xfId="0" applyNumberFormat="1" applyFont="1" applyFill="1" applyBorder="1" applyAlignment="1" applyProtection="1">
      <alignment horizontal="center" vertical="center" wrapText="1"/>
    </xf>
    <xf numFmtId="0" fontId="10" fillId="0" borderId="9" xfId="0" applyNumberFormat="1" applyFont="1" applyFill="1" applyBorder="1" applyAlignment="1" applyProtection="1">
      <alignment horizontal="center" vertical="center" wrapText="1"/>
    </xf>
    <xf numFmtId="0" fontId="10" fillId="0" borderId="10" xfId="0" applyNumberFormat="1" applyFont="1" applyFill="1" applyBorder="1" applyAlignment="1" applyProtection="1">
      <alignment horizontal="center" vertical="center" wrapText="1"/>
    </xf>
    <xf numFmtId="0" fontId="9" fillId="0" borderId="19" xfId="0" applyNumberFormat="1" applyFont="1" applyFill="1" applyBorder="1" applyAlignment="1" applyProtection="1">
      <alignment horizontal="center" vertical="center" wrapText="1"/>
      <protection hidden="1"/>
    </xf>
    <xf numFmtId="0" fontId="9" fillId="0" borderId="21" xfId="0" applyNumberFormat="1" applyFont="1" applyFill="1" applyBorder="1" applyAlignment="1" applyProtection="1">
      <alignment horizontal="center" vertical="center" wrapText="1"/>
      <protection hidden="1"/>
    </xf>
    <xf numFmtId="0" fontId="9" fillId="0" borderId="22" xfId="0" applyNumberFormat="1" applyFont="1" applyFill="1" applyBorder="1" applyAlignment="1" applyProtection="1">
      <alignment horizontal="center" vertical="center" wrapText="1"/>
      <protection hidden="1"/>
    </xf>
    <xf numFmtId="0" fontId="7" fillId="0" borderId="1" xfId="0" applyFont="1" applyBorder="1" applyAlignment="1" applyProtection="1">
      <alignment horizontal="center"/>
      <protection hidden="1"/>
    </xf>
    <xf numFmtId="0" fontId="7" fillId="0" borderId="4" xfId="0" applyFont="1" applyBorder="1" applyAlignment="1" applyProtection="1">
      <alignment horizontal="center" vertical="center"/>
      <protection hidden="1"/>
    </xf>
    <xf numFmtId="0" fontId="7" fillId="0" borderId="6" xfId="0" applyFont="1" applyBorder="1" applyAlignment="1" applyProtection="1">
      <alignment horizontal="center" vertical="center"/>
      <protection hidden="1"/>
    </xf>
    <xf numFmtId="0" fontId="7" fillId="0" borderId="7" xfId="0" applyFont="1" applyBorder="1" applyAlignment="1" applyProtection="1">
      <alignment horizontal="center" vertical="center"/>
      <protection hidden="1"/>
    </xf>
    <xf numFmtId="0" fontId="7" fillId="0" borderId="0" xfId="0" applyFont="1" applyAlignment="1" applyProtection="1">
      <alignment horizontal="center"/>
      <protection hidden="1"/>
    </xf>
    <xf numFmtId="0" fontId="31" fillId="3" borderId="5" xfId="0" applyNumberFormat="1" applyFont="1" applyFill="1" applyBorder="1" applyAlignment="1" applyProtection="1">
      <alignment horizontal="left" vertical="center"/>
    </xf>
    <xf numFmtId="0" fontId="31" fillId="3" borderId="3" xfId="0" applyNumberFormat="1" applyFont="1" applyFill="1" applyBorder="1" applyAlignment="1" applyProtection="1">
      <alignment horizontal="left" vertical="center"/>
    </xf>
    <xf numFmtId="0" fontId="7" fillId="0" borderId="0" xfId="0" applyFont="1" applyAlignment="1">
      <alignment horizontal="center"/>
    </xf>
    <xf numFmtId="0" fontId="7" fillId="3" borderId="1" xfId="0" applyFont="1" applyFill="1" applyBorder="1" applyAlignment="1">
      <alignment horizontal="center" vertical="center" wrapText="1"/>
    </xf>
    <xf numFmtId="0" fontId="7" fillId="3" borderId="2" xfId="0" applyFont="1" applyFill="1" applyBorder="1" applyAlignment="1" applyProtection="1">
      <alignment horizontal="center" vertical="center" wrapText="1"/>
    </xf>
    <xf numFmtId="0" fontId="7" fillId="3" borderId="3" xfId="0" applyFont="1" applyFill="1" applyBorder="1" applyAlignment="1" applyProtection="1">
      <alignment horizontal="center" vertical="center" wrapText="1"/>
    </xf>
    <xf numFmtId="0" fontId="7" fillId="0" borderId="2"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7" fillId="0" borderId="3" xfId="0" applyFont="1" applyBorder="1" applyAlignment="1" applyProtection="1">
      <alignment horizontal="center" vertical="center" wrapText="1"/>
    </xf>
    <xf numFmtId="2" fontId="7" fillId="0" borderId="2" xfId="0" applyNumberFormat="1" applyFont="1" applyBorder="1" applyAlignment="1" applyProtection="1">
      <alignment horizontal="center" vertical="center" wrapText="1"/>
    </xf>
    <xf numFmtId="2" fontId="7" fillId="0" borderId="5" xfId="0" applyNumberFormat="1" applyFont="1" applyBorder="1" applyAlignment="1" applyProtection="1">
      <alignment horizontal="center" vertical="center" wrapText="1"/>
    </xf>
    <xf numFmtId="2" fontId="7" fillId="0" borderId="3" xfId="0" applyNumberFormat="1" applyFont="1" applyBorder="1" applyAlignment="1" applyProtection="1">
      <alignment horizontal="center" vertical="center" wrapText="1"/>
    </xf>
    <xf numFmtId="0" fontId="7" fillId="0" borderId="2" xfId="0" applyFont="1" applyBorder="1" applyAlignment="1" applyProtection="1">
      <alignment horizontal="right" vertical="center"/>
    </xf>
    <xf numFmtId="0" fontId="7" fillId="0" borderId="5" xfId="0" applyFont="1" applyBorder="1" applyAlignment="1" applyProtection="1">
      <alignment horizontal="right" vertical="center"/>
    </xf>
    <xf numFmtId="0" fontId="7" fillId="0" borderId="3" xfId="0" applyFont="1" applyBorder="1" applyAlignment="1" applyProtection="1">
      <alignment horizontal="right" vertical="center"/>
    </xf>
    <xf numFmtId="0" fontId="7" fillId="5" borderId="0" xfId="0" applyFont="1" applyFill="1" applyBorder="1" applyAlignment="1" applyProtection="1">
      <alignment horizontal="center"/>
    </xf>
    <xf numFmtId="0" fontId="7" fillId="0" borderId="2" xfId="0" applyFont="1" applyBorder="1" applyAlignment="1" applyProtection="1">
      <alignment horizontal="center" vertical="center"/>
    </xf>
    <xf numFmtId="0" fontId="7" fillId="0" borderId="5" xfId="0" applyFont="1" applyBorder="1" applyAlignment="1" applyProtection="1">
      <alignment horizontal="center" vertical="center"/>
    </xf>
    <xf numFmtId="0" fontId="7" fillId="0" borderId="3" xfId="0" applyFont="1" applyBorder="1" applyAlignment="1" applyProtection="1">
      <alignment horizontal="center" vertical="center"/>
    </xf>
    <xf numFmtId="164" fontId="7" fillId="0" borderId="2" xfId="0" applyNumberFormat="1" applyFont="1" applyBorder="1" applyAlignment="1" applyProtection="1">
      <alignment horizontal="center" vertical="center"/>
    </xf>
    <xf numFmtId="164" fontId="7" fillId="0" borderId="5" xfId="0" applyNumberFormat="1" applyFont="1" applyBorder="1" applyAlignment="1" applyProtection="1">
      <alignment horizontal="center" vertical="center"/>
    </xf>
    <xf numFmtId="164" fontId="7" fillId="0" borderId="3" xfId="0" applyNumberFormat="1" applyFont="1" applyBorder="1" applyAlignment="1" applyProtection="1">
      <alignment horizontal="center" vertical="center"/>
    </xf>
    <xf numFmtId="0" fontId="7" fillId="3" borderId="2" xfId="0" applyFont="1" applyFill="1" applyBorder="1" applyAlignment="1" applyProtection="1">
      <alignment horizontal="center" wrapText="1"/>
    </xf>
    <xf numFmtId="0" fontId="7" fillId="3" borderId="3" xfId="0" applyFont="1" applyFill="1" applyBorder="1" applyAlignment="1" applyProtection="1">
      <alignment horizontal="center" wrapText="1"/>
    </xf>
    <xf numFmtId="164" fontId="7" fillId="0" borderId="2" xfId="0" applyNumberFormat="1" applyFont="1" applyBorder="1" applyAlignment="1" applyProtection="1">
      <alignment horizontal="left"/>
    </xf>
    <xf numFmtId="164" fontId="7" fillId="0" borderId="5" xfId="0" applyNumberFormat="1" applyFont="1" applyBorder="1" applyAlignment="1" applyProtection="1">
      <alignment horizontal="left"/>
    </xf>
    <xf numFmtId="164" fontId="7" fillId="0" borderId="3" xfId="0" applyNumberFormat="1" applyFont="1" applyBorder="1" applyAlignment="1" applyProtection="1">
      <alignment horizontal="left"/>
    </xf>
    <xf numFmtId="0" fontId="7" fillId="0" borderId="2" xfId="0" applyFont="1" applyBorder="1" applyAlignment="1" applyProtection="1">
      <alignment horizontal="left" vertical="center"/>
    </xf>
    <xf numFmtId="0" fontId="7" fillId="0" borderId="5" xfId="0" applyFont="1" applyBorder="1" applyAlignment="1" applyProtection="1">
      <alignment horizontal="left" vertical="center"/>
    </xf>
    <xf numFmtId="0" fontId="7" fillId="0" borderId="3" xfId="0" applyFont="1" applyBorder="1" applyAlignment="1" applyProtection="1">
      <alignment horizontal="left" vertical="center"/>
    </xf>
    <xf numFmtId="0" fontId="7" fillId="0" borderId="2" xfId="0" applyFont="1" applyBorder="1" applyAlignment="1" applyProtection="1">
      <alignment horizontal="left"/>
    </xf>
    <xf numFmtId="0" fontId="7" fillId="0" borderId="5" xfId="0" applyFont="1" applyBorder="1" applyAlignment="1" applyProtection="1">
      <alignment horizontal="left"/>
    </xf>
    <xf numFmtId="0" fontId="7" fillId="0" borderId="3" xfId="0" applyFont="1" applyBorder="1" applyAlignment="1" applyProtection="1">
      <alignment horizontal="left"/>
    </xf>
    <xf numFmtId="0" fontId="7" fillId="8" borderId="0" xfId="0" applyFont="1" applyFill="1" applyBorder="1" applyAlignment="1" applyProtection="1">
      <alignment horizontal="center"/>
    </xf>
    <xf numFmtId="0" fontId="7" fillId="0" borderId="1" xfId="0" applyFont="1" applyBorder="1" applyAlignment="1" applyProtection="1">
      <alignment horizontal="right" vertical="center"/>
    </xf>
    <xf numFmtId="0" fontId="29" fillId="10" borderId="2" xfId="0" applyFont="1" applyFill="1" applyBorder="1" applyAlignment="1" applyProtection="1">
      <alignment horizontal="right" vertical="center" wrapText="1"/>
      <protection hidden="1"/>
    </xf>
    <xf numFmtId="0" fontId="29" fillId="10" borderId="5" xfId="0" applyFont="1" applyFill="1" applyBorder="1" applyAlignment="1" applyProtection="1">
      <alignment horizontal="right" vertical="center" wrapText="1"/>
      <protection hidden="1"/>
    </xf>
    <xf numFmtId="0" fontId="29" fillId="10" borderId="3" xfId="0" applyFont="1" applyFill="1" applyBorder="1" applyAlignment="1" applyProtection="1">
      <alignment horizontal="right" vertical="center" wrapText="1"/>
      <protection hidden="1"/>
    </xf>
    <xf numFmtId="0" fontId="28" fillId="0" borderId="4" xfId="0" applyNumberFormat="1" applyFont="1" applyFill="1" applyBorder="1" applyAlignment="1" applyProtection="1">
      <alignment horizontal="center" vertical="center" wrapText="1"/>
      <protection hidden="1"/>
    </xf>
    <xf numFmtId="0" fontId="28" fillId="0" borderId="6" xfId="0" applyNumberFormat="1" applyFont="1" applyFill="1" applyBorder="1" applyAlignment="1" applyProtection="1">
      <alignment horizontal="center" vertical="center" wrapText="1"/>
      <protection hidden="1"/>
    </xf>
    <xf numFmtId="0" fontId="28" fillId="0" borderId="7" xfId="0" applyNumberFormat="1" applyFont="1" applyFill="1" applyBorder="1" applyAlignment="1" applyProtection="1">
      <alignment horizontal="center" vertical="center" wrapText="1"/>
      <protection hidden="1"/>
    </xf>
    <xf numFmtId="0" fontId="28" fillId="0" borderId="19" xfId="0" applyNumberFormat="1" applyFont="1" applyFill="1" applyBorder="1" applyAlignment="1" applyProtection="1">
      <alignment horizontal="center" vertical="center" wrapText="1"/>
      <protection hidden="1"/>
    </xf>
    <xf numFmtId="0" fontId="28" fillId="0" borderId="21" xfId="0" applyNumberFormat="1" applyFont="1" applyFill="1" applyBorder="1" applyAlignment="1" applyProtection="1">
      <alignment horizontal="center" vertical="center" wrapText="1"/>
      <protection hidden="1"/>
    </xf>
    <xf numFmtId="0" fontId="28" fillId="0" borderId="22" xfId="0" applyNumberFormat="1" applyFont="1" applyFill="1" applyBorder="1" applyAlignment="1" applyProtection="1">
      <alignment horizontal="center" vertical="center" wrapText="1"/>
      <protection hidden="1"/>
    </xf>
    <xf numFmtId="0" fontId="26" fillId="0" borderId="2" xfId="0" applyNumberFormat="1" applyFont="1" applyBorder="1" applyAlignment="1" applyProtection="1">
      <alignment horizontal="center" vertical="center"/>
      <protection hidden="1"/>
    </xf>
    <xf numFmtId="0" fontId="26" fillId="0" borderId="5" xfId="0" applyNumberFormat="1" applyFont="1" applyBorder="1" applyAlignment="1" applyProtection="1">
      <alignment horizontal="center" vertical="center"/>
      <protection hidden="1"/>
    </xf>
    <xf numFmtId="0" fontId="8" fillId="0" borderId="1" xfId="0" applyNumberFormat="1" applyFont="1" applyFill="1" applyBorder="1" applyAlignment="1" applyProtection="1">
      <alignment horizontal="center" vertical="center" wrapText="1"/>
      <protection hidden="1"/>
    </xf>
    <xf numFmtId="0" fontId="27" fillId="4" borderId="1" xfId="0" applyFont="1" applyFill="1" applyBorder="1" applyAlignment="1" applyProtection="1">
      <alignment horizontal="center" vertical="center" wrapText="1"/>
      <protection hidden="1"/>
    </xf>
    <xf numFmtId="0" fontId="28" fillId="0" borderId="1" xfId="0" applyNumberFormat="1" applyFont="1" applyFill="1" applyBorder="1" applyAlignment="1" applyProtection="1">
      <alignment horizontal="center" vertical="center" wrapText="1"/>
      <protection hidden="1"/>
    </xf>
    <xf numFmtId="0" fontId="14" fillId="0" borderId="1" xfId="0" applyNumberFormat="1" applyFont="1" applyFill="1" applyBorder="1" applyAlignment="1" applyProtection="1">
      <alignment vertical="center" wrapText="1"/>
      <protection hidden="1"/>
    </xf>
    <xf numFmtId="0" fontId="8" fillId="4" borderId="1" xfId="0" applyNumberFormat="1" applyFont="1" applyFill="1" applyBorder="1" applyAlignment="1" applyProtection="1">
      <alignment horizontal="center" vertical="center" wrapText="1"/>
      <protection hidden="1"/>
    </xf>
    <xf numFmtId="0" fontId="8" fillId="0" borderId="4" xfId="0" applyNumberFormat="1" applyFont="1" applyFill="1" applyBorder="1" applyAlignment="1" applyProtection="1">
      <alignment horizontal="center" vertical="center" wrapText="1"/>
      <protection hidden="1"/>
    </xf>
    <xf numFmtId="0" fontId="8" fillId="0" borderId="7" xfId="0" applyNumberFormat="1" applyFont="1" applyFill="1" applyBorder="1" applyAlignment="1" applyProtection="1">
      <alignment horizontal="center" vertical="center" wrapText="1"/>
      <protection hidden="1"/>
    </xf>
    <xf numFmtId="0" fontId="8" fillId="0" borderId="6" xfId="0" applyNumberFormat="1" applyFont="1" applyFill="1" applyBorder="1" applyAlignment="1" applyProtection="1">
      <alignment horizontal="center" vertical="center" wrapText="1"/>
      <protection hidden="1"/>
    </xf>
    <xf numFmtId="0" fontId="8" fillId="0" borderId="2" xfId="0" applyNumberFormat="1" applyFont="1" applyFill="1" applyBorder="1" applyAlignment="1" applyProtection="1">
      <alignment horizontal="center" vertical="center" wrapText="1"/>
      <protection hidden="1"/>
    </xf>
    <xf numFmtId="0" fontId="8" fillId="0" borderId="5" xfId="0" applyNumberFormat="1" applyFont="1" applyFill="1" applyBorder="1" applyAlignment="1" applyProtection="1">
      <alignment horizontal="center" vertical="center" wrapText="1"/>
      <protection hidden="1"/>
    </xf>
    <xf numFmtId="0" fontId="8" fillId="0" borderId="3" xfId="0" applyNumberFormat="1" applyFont="1" applyFill="1" applyBorder="1" applyAlignment="1" applyProtection="1">
      <alignment horizontal="center" vertical="center" wrapText="1"/>
      <protection hidden="1"/>
    </xf>
    <xf numFmtId="0" fontId="29" fillId="0" borderId="4" xfId="0" applyFont="1" applyFill="1" applyBorder="1" applyAlignment="1" applyProtection="1">
      <alignment horizontal="left" vertical="center" wrapText="1"/>
      <protection hidden="1"/>
    </xf>
    <xf numFmtId="0" fontId="17" fillId="0" borderId="7" xfId="0" applyFont="1" applyBorder="1" applyAlignment="1" applyProtection="1">
      <alignment horizontal="left" wrapText="1"/>
      <protection hidden="1"/>
    </xf>
    <xf numFmtId="0" fontId="17" fillId="0" borderId="7" xfId="0" applyFont="1" applyBorder="1" applyAlignment="1" applyProtection="1">
      <alignment horizontal="left" vertical="center" wrapText="1"/>
      <protection hidden="1"/>
    </xf>
    <xf numFmtId="0" fontId="29" fillId="0" borderId="1" xfId="0" applyFont="1" applyFill="1" applyBorder="1" applyAlignment="1" applyProtection="1">
      <alignment vertical="center" wrapText="1"/>
      <protection hidden="1"/>
    </xf>
    <xf numFmtId="0" fontId="29" fillId="0" borderId="4" xfId="0" applyFont="1" applyFill="1" applyBorder="1" applyAlignment="1" applyProtection="1">
      <alignment vertical="center" wrapText="1"/>
      <protection hidden="1"/>
    </xf>
    <xf numFmtId="0" fontId="6" fillId="0" borderId="6" xfId="0" applyFont="1" applyBorder="1" applyAlignment="1" applyProtection="1">
      <alignment vertical="center" wrapText="1"/>
      <protection hidden="1"/>
    </xf>
    <xf numFmtId="0" fontId="30" fillId="11" borderId="2" xfId="0" applyFont="1" applyFill="1" applyBorder="1" applyAlignment="1" applyProtection="1">
      <alignment horizontal="right" wrapText="1"/>
      <protection hidden="1"/>
    </xf>
    <xf numFmtId="0" fontId="30" fillId="11" borderId="5" xfId="0" applyFont="1" applyFill="1" applyBorder="1" applyAlignment="1" applyProtection="1">
      <alignment horizontal="right" wrapText="1"/>
      <protection hidden="1"/>
    </xf>
    <xf numFmtId="0" fontId="30" fillId="11" borderId="3" xfId="0" applyFont="1" applyFill="1" applyBorder="1" applyAlignment="1" applyProtection="1">
      <alignment horizontal="right" wrapText="1"/>
      <protection hidden="1"/>
    </xf>
    <xf numFmtId="0" fontId="29" fillId="0" borderId="1" xfId="0" applyFont="1" applyFill="1" applyBorder="1" applyAlignment="1" applyProtection="1">
      <alignment horizontal="center" vertical="center" wrapText="1"/>
      <protection hidden="1"/>
    </xf>
    <xf numFmtId="4" fontId="14" fillId="0" borderId="24" xfId="0" applyNumberFormat="1" applyFont="1" applyBorder="1" applyAlignment="1" applyProtection="1">
      <alignment horizontal="center" vertical="center" wrapText="1"/>
      <protection hidden="1"/>
    </xf>
    <xf numFmtId="0" fontId="7" fillId="5" borderId="0" xfId="0" applyFont="1" applyFill="1" applyAlignment="1" applyProtection="1">
      <alignment horizontal="center"/>
      <protection hidden="1"/>
    </xf>
    <xf numFmtId="0" fontId="17" fillId="8" borderId="0" xfId="0" applyFont="1" applyFill="1" applyAlignment="1" applyProtection="1">
      <alignment horizontal="center"/>
      <protection hidden="1"/>
    </xf>
    <xf numFmtId="0" fontId="26" fillId="0" borderId="4" xfId="0" applyFont="1" applyBorder="1" applyAlignment="1" applyProtection="1">
      <alignment horizontal="center" vertical="center" textRotation="90"/>
      <protection hidden="1"/>
    </xf>
    <xf numFmtId="0" fontId="26" fillId="0" borderId="6" xfId="0" applyFont="1" applyBorder="1" applyAlignment="1" applyProtection="1">
      <alignment horizontal="center" vertical="center" textRotation="90"/>
      <protection hidden="1"/>
    </xf>
    <xf numFmtId="0" fontId="26" fillId="0" borderId="7" xfId="0" applyFont="1" applyBorder="1" applyAlignment="1" applyProtection="1">
      <alignment horizontal="center" vertical="center" textRotation="90"/>
      <protection hidden="1"/>
    </xf>
    <xf numFmtId="0" fontId="29" fillId="0" borderId="8" xfId="0" applyFont="1" applyFill="1" applyBorder="1" applyAlignment="1" applyProtection="1">
      <alignment horizontal="center" vertical="center" wrapText="1"/>
      <protection hidden="1"/>
    </xf>
    <xf numFmtId="0" fontId="29" fillId="0" borderId="9" xfId="0" applyFont="1" applyFill="1" applyBorder="1" applyAlignment="1" applyProtection="1">
      <alignment horizontal="center" vertical="center" wrapText="1"/>
      <protection hidden="1"/>
    </xf>
    <xf numFmtId="0" fontId="29" fillId="0" borderId="10" xfId="0" applyFont="1" applyFill="1" applyBorder="1" applyAlignment="1" applyProtection="1">
      <alignment horizontal="center" vertical="center" wrapText="1"/>
      <protection hidden="1"/>
    </xf>
    <xf numFmtId="0" fontId="30" fillId="0" borderId="1" xfId="0" applyFont="1" applyFill="1" applyBorder="1" applyAlignment="1" applyProtection="1">
      <alignment horizontal="center" vertical="center" textRotation="90" wrapText="1"/>
      <protection hidden="1"/>
    </xf>
    <xf numFmtId="0" fontId="29" fillId="0" borderId="6" xfId="0" applyFont="1" applyFill="1" applyBorder="1" applyAlignment="1" applyProtection="1">
      <alignment vertical="center" wrapText="1"/>
      <protection hidden="1"/>
    </xf>
    <xf numFmtId="0" fontId="29" fillId="0" borderId="6" xfId="0" applyFont="1" applyFill="1" applyBorder="1" applyAlignment="1" applyProtection="1">
      <alignment horizontal="left" vertical="center" wrapText="1"/>
      <protection hidden="1"/>
    </xf>
    <xf numFmtId="0" fontId="32" fillId="0" borderId="1" xfId="0" applyFont="1" applyFill="1" applyBorder="1" applyAlignment="1" applyProtection="1">
      <alignment vertical="center" wrapText="1"/>
      <protection hidden="1"/>
    </xf>
    <xf numFmtId="0" fontId="28" fillId="0" borderId="2" xfId="0" applyNumberFormat="1" applyFont="1" applyFill="1" applyBorder="1" applyAlignment="1" applyProtection="1">
      <alignment horizontal="center" vertical="center" wrapText="1"/>
      <protection hidden="1"/>
    </xf>
    <xf numFmtId="0" fontId="28" fillId="0" borderId="5" xfId="0" applyNumberFormat="1" applyFont="1" applyFill="1" applyBorder="1" applyAlignment="1" applyProtection="1">
      <alignment horizontal="center" vertical="center" wrapText="1"/>
      <protection hidden="1"/>
    </xf>
    <xf numFmtId="0" fontId="28" fillId="0" borderId="3" xfId="0" applyNumberFormat="1" applyFont="1" applyFill="1" applyBorder="1" applyAlignment="1" applyProtection="1">
      <alignment horizontal="center" vertical="center" wrapText="1"/>
      <protection hidden="1"/>
    </xf>
    <xf numFmtId="0" fontId="0" fillId="0" borderId="0" xfId="0" applyAlignment="1">
      <alignment horizontal="center"/>
    </xf>
    <xf numFmtId="0" fontId="35" fillId="0" borderId="1" xfId="0" applyFont="1" applyBorder="1" applyAlignment="1">
      <alignment horizontal="center"/>
    </xf>
    <xf numFmtId="0" fontId="2" fillId="0" borderId="0" xfId="0" applyFont="1" applyAlignment="1" applyProtection="1">
      <alignment horizontal="left"/>
      <protection hidden="1"/>
    </xf>
    <xf numFmtId="0" fontId="6" fillId="0" borderId="0" xfId="0" applyFont="1" applyAlignment="1" applyProtection="1">
      <alignment horizontal="left"/>
      <protection hidden="1"/>
    </xf>
  </cellXfs>
  <cellStyles count="3">
    <cellStyle name="Hyperlink" xfId="2" builtinId="8"/>
    <cellStyle name="Normal" xfId="0" builtinId="0"/>
    <cellStyle name="Normal 4" xfId="1" xr:uid="{00000000-0005-0000-0000-000002000000}"/>
  </cellStyles>
  <dxfs count="79">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s>
  <tableStyles count="0" defaultTableStyle="TableStyleMedium2" defaultPivotStyle="PivotStyleLight16"/>
  <colors>
    <mruColors>
      <color rgb="FF003399"/>
      <color rgb="FFCA5226"/>
      <color rgb="FFC5C5C7"/>
      <color rgb="FF848488"/>
      <color rgb="FFFFFF9F"/>
      <color rgb="FFFFFF2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lv-LV"/>
              <a:t>Ekosistēmu pakalpojumu scenāriju salīdzinājums</a:t>
            </a:r>
          </a:p>
        </c:rich>
      </c:tx>
      <c:overlay val="0"/>
    </c:title>
    <c:autoTitleDeleted val="0"/>
    <c:plotArea>
      <c:layout>
        <c:manualLayout>
          <c:layoutTarget val="inner"/>
          <c:xMode val="edge"/>
          <c:yMode val="edge"/>
          <c:x val="0.26508398383195386"/>
          <c:y val="0.21651285067199355"/>
          <c:w val="0.44365956928071232"/>
          <c:h val="0.72740646191452452"/>
        </c:manualLayout>
      </c:layout>
      <c:radarChart>
        <c:radarStyle val="marker"/>
        <c:varyColors val="0"/>
        <c:ser>
          <c:idx val="0"/>
          <c:order val="0"/>
          <c:tx>
            <c:strRef>
              <c:f>'vizual-hid'!$C$2</c:f>
              <c:strCache>
                <c:ptCount val="1"/>
                <c:pt idx="0">
                  <c:v>1. scenārijs</c:v>
                </c:pt>
              </c:strCache>
            </c:strRef>
          </c:tx>
          <c:marker>
            <c:symbol val="none"/>
          </c:marker>
          <c:cat>
            <c:strRef>
              <c:f>'vizual-hid'!$B$4:$B$6</c:f>
              <c:strCache>
                <c:ptCount val="3"/>
                <c:pt idx="0">
                  <c:v>Nodrošinājuma EP</c:v>
                </c:pt>
                <c:pt idx="1">
                  <c:v>Regulējošie EP</c:v>
                </c:pt>
                <c:pt idx="2">
                  <c:v>Kultūras EP</c:v>
                </c:pt>
              </c:strCache>
            </c:strRef>
          </c:cat>
          <c:val>
            <c:numRef>
              <c:f>'vizual-hid'!$C$4:$C$6</c:f>
              <c:numCache>
                <c:formatCode>#,##0.00</c:formatCode>
                <c:ptCount val="3"/>
                <c:pt idx="0">
                  <c:v>3721.4226628589399</c:v>
                </c:pt>
                <c:pt idx="1">
                  <c:v>17558.850889725254</c:v>
                </c:pt>
                <c:pt idx="2">
                  <c:v>3760.2158419269854</c:v>
                </c:pt>
              </c:numCache>
            </c:numRef>
          </c:val>
          <c:extLst>
            <c:ext xmlns:c16="http://schemas.microsoft.com/office/drawing/2014/chart" uri="{C3380CC4-5D6E-409C-BE32-E72D297353CC}">
              <c16:uniqueId val="{00000000-56D3-4154-8B41-8893DB1729D3}"/>
            </c:ext>
          </c:extLst>
        </c:ser>
        <c:ser>
          <c:idx val="1"/>
          <c:order val="1"/>
          <c:tx>
            <c:strRef>
              <c:f>'vizual-hid'!$D$2</c:f>
              <c:strCache>
                <c:ptCount val="1"/>
                <c:pt idx="0">
                  <c:v>2. scenārijs</c:v>
                </c:pt>
              </c:strCache>
            </c:strRef>
          </c:tx>
          <c:spPr>
            <a:ln>
              <a:solidFill>
                <a:srgbClr val="C00000"/>
              </a:solidFill>
            </a:ln>
          </c:spPr>
          <c:marker>
            <c:symbol val="none"/>
          </c:marker>
          <c:cat>
            <c:strRef>
              <c:f>'vizual-hid'!$B$4:$B$6</c:f>
              <c:strCache>
                <c:ptCount val="3"/>
                <c:pt idx="0">
                  <c:v>Nodrošinājuma EP</c:v>
                </c:pt>
                <c:pt idx="1">
                  <c:v>Regulējošie EP</c:v>
                </c:pt>
                <c:pt idx="2">
                  <c:v>Kultūras EP</c:v>
                </c:pt>
              </c:strCache>
            </c:strRef>
          </c:cat>
          <c:val>
            <c:numRef>
              <c:f>'vizual-hid'!$D$4:$D$6</c:f>
              <c:numCache>
                <c:formatCode>#,##0.00</c:formatCode>
                <c:ptCount val="3"/>
                <c:pt idx="0">
                  <c:v>3721.4226628589408</c:v>
                </c:pt>
                <c:pt idx="1">
                  <c:v>17558.850889725254</c:v>
                </c:pt>
                <c:pt idx="2">
                  <c:v>3760.2158419269863</c:v>
                </c:pt>
              </c:numCache>
            </c:numRef>
          </c:val>
          <c:extLst>
            <c:ext xmlns:c16="http://schemas.microsoft.com/office/drawing/2014/chart" uri="{C3380CC4-5D6E-409C-BE32-E72D297353CC}">
              <c16:uniqueId val="{00000001-56D3-4154-8B41-8893DB1729D3}"/>
            </c:ext>
          </c:extLst>
        </c:ser>
        <c:ser>
          <c:idx val="2"/>
          <c:order val="2"/>
          <c:tx>
            <c:strRef>
              <c:f>'vizual-hid'!$E$2</c:f>
              <c:strCache>
                <c:ptCount val="1"/>
                <c:pt idx="0">
                  <c:v>3. scenārijs</c:v>
                </c:pt>
              </c:strCache>
            </c:strRef>
          </c:tx>
          <c:spPr>
            <a:ln>
              <a:solidFill>
                <a:srgbClr val="00B050"/>
              </a:solidFill>
            </a:ln>
          </c:spPr>
          <c:marker>
            <c:symbol val="none"/>
          </c:marker>
          <c:cat>
            <c:strRef>
              <c:f>'vizual-hid'!$B$4:$B$6</c:f>
              <c:strCache>
                <c:ptCount val="3"/>
                <c:pt idx="0">
                  <c:v>Nodrošinājuma EP</c:v>
                </c:pt>
                <c:pt idx="1">
                  <c:v>Regulējošie EP</c:v>
                </c:pt>
                <c:pt idx="2">
                  <c:v>Kultūras EP</c:v>
                </c:pt>
              </c:strCache>
            </c:strRef>
          </c:cat>
          <c:val>
            <c:numRef>
              <c:f>'vizual-hid'!$E$4:$E$6</c:f>
              <c:numCache>
                <c:formatCode>#,##0.00</c:formatCode>
                <c:ptCount val="3"/>
                <c:pt idx="0">
                  <c:v>1913.5188495356435</c:v>
                </c:pt>
                <c:pt idx="1">
                  <c:v>11264.274471208128</c:v>
                </c:pt>
                <c:pt idx="2">
                  <c:v>3531.3160161836649</c:v>
                </c:pt>
              </c:numCache>
            </c:numRef>
          </c:val>
          <c:extLst>
            <c:ext xmlns:c16="http://schemas.microsoft.com/office/drawing/2014/chart" uri="{C3380CC4-5D6E-409C-BE32-E72D297353CC}">
              <c16:uniqueId val="{00000002-56D3-4154-8B41-8893DB1729D3}"/>
            </c:ext>
          </c:extLst>
        </c:ser>
        <c:dLbls>
          <c:showLegendKey val="0"/>
          <c:showVal val="0"/>
          <c:showCatName val="0"/>
          <c:showSerName val="0"/>
          <c:showPercent val="0"/>
          <c:showBubbleSize val="0"/>
        </c:dLbls>
        <c:axId val="47865856"/>
        <c:axId val="47867392"/>
      </c:radarChart>
      <c:catAx>
        <c:axId val="47865856"/>
        <c:scaling>
          <c:orientation val="minMax"/>
        </c:scaling>
        <c:delete val="0"/>
        <c:axPos val="b"/>
        <c:majorGridlines/>
        <c:numFmt formatCode="General" sourceLinked="0"/>
        <c:majorTickMark val="none"/>
        <c:minorTickMark val="none"/>
        <c:tickLblPos val="nextTo"/>
        <c:spPr>
          <a:ln w="6350">
            <a:noFill/>
          </a:ln>
        </c:spPr>
        <c:crossAx val="47867392"/>
        <c:crosses val="autoZero"/>
        <c:auto val="1"/>
        <c:lblAlgn val="ctr"/>
        <c:lblOffset val="100"/>
        <c:noMultiLvlLbl val="0"/>
      </c:catAx>
      <c:valAx>
        <c:axId val="47867392"/>
        <c:scaling>
          <c:orientation val="minMax"/>
        </c:scaling>
        <c:delete val="0"/>
        <c:axPos val="l"/>
        <c:majorGridlines/>
        <c:numFmt formatCode="#,##0.00" sourceLinked="1"/>
        <c:majorTickMark val="none"/>
        <c:minorTickMark val="none"/>
        <c:tickLblPos val="nextTo"/>
        <c:txPr>
          <a:bodyPr/>
          <a:lstStyle/>
          <a:p>
            <a:pPr>
              <a:defRPr sz="800" baseline="0"/>
            </a:pPr>
            <a:endParaRPr lang="lv-LV"/>
          </a:p>
        </c:txPr>
        <c:crossAx val="47865856"/>
        <c:crosses val="autoZero"/>
        <c:crossBetween val="between"/>
        <c:majorUnit val="10000"/>
      </c:valAx>
    </c:plotArea>
    <c:legend>
      <c:legendPos val="r"/>
      <c:layout>
        <c:manualLayout>
          <c:xMode val="edge"/>
          <c:yMode val="edge"/>
          <c:x val="0.81087820994174353"/>
          <c:y val="0.37870800035658925"/>
          <c:w val="0.15930395329846853"/>
          <c:h val="0.18079833645134988"/>
        </c:manualLayout>
      </c:layout>
      <c:overlay val="1"/>
    </c:legend>
    <c:plotVisOnly val="1"/>
    <c:dispBlanksAs val="gap"/>
    <c:showDLblsOverMax val="0"/>
  </c:chart>
  <c:printSettings>
    <c:headerFooter/>
    <c:pageMargins b="0.75" l="0.7" r="0.7" t="0.75" header="0.3" footer="0.3"/>
    <c:pageSetup paperSize="9"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lv-LV"/>
              <a:t>Nodrošinājuma EP scenāriju salīdzinājums (EUR/ha)</a:t>
            </a:r>
          </a:p>
        </c:rich>
      </c:tx>
      <c:overlay val="0"/>
    </c:title>
    <c:autoTitleDeleted val="0"/>
    <c:plotArea>
      <c:layout/>
      <c:barChart>
        <c:barDir val="col"/>
        <c:grouping val="clustered"/>
        <c:varyColors val="0"/>
        <c:ser>
          <c:idx val="0"/>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'vizual-hid'!$C$2:$E$2</c:f>
              <c:strCache>
                <c:ptCount val="3"/>
                <c:pt idx="0">
                  <c:v>1. scenārijs</c:v>
                </c:pt>
                <c:pt idx="1">
                  <c:v>2. scenārijs</c:v>
                </c:pt>
                <c:pt idx="2">
                  <c:v>3. scenārijs</c:v>
                </c:pt>
              </c:strCache>
            </c:strRef>
          </c:cat>
          <c:val>
            <c:numRef>
              <c:f>'vizual-hid'!$C$4:$E$4</c:f>
              <c:numCache>
                <c:formatCode>#,##0.00</c:formatCode>
                <c:ptCount val="3"/>
                <c:pt idx="0">
                  <c:v>3721.4226628589399</c:v>
                </c:pt>
                <c:pt idx="1">
                  <c:v>3721.4226628589408</c:v>
                </c:pt>
                <c:pt idx="2">
                  <c:v>1913.5188495356435</c:v>
                </c:pt>
              </c:numCache>
            </c:numRef>
          </c:val>
          <c:extLst>
            <c:ext xmlns:c16="http://schemas.microsoft.com/office/drawing/2014/chart" uri="{C3380CC4-5D6E-409C-BE32-E72D297353CC}">
              <c16:uniqueId val="{00000000-CEF7-4428-ACEC-483C7B61E920}"/>
            </c:ext>
          </c:extLst>
        </c:ser>
        <c:dLbls>
          <c:showLegendKey val="0"/>
          <c:showVal val="0"/>
          <c:showCatName val="0"/>
          <c:showSerName val="0"/>
          <c:showPercent val="0"/>
          <c:showBubbleSize val="0"/>
        </c:dLbls>
        <c:gapWidth val="150"/>
        <c:axId val="47675264"/>
        <c:axId val="47676800"/>
      </c:barChart>
      <c:catAx>
        <c:axId val="47675264"/>
        <c:scaling>
          <c:orientation val="minMax"/>
        </c:scaling>
        <c:delete val="0"/>
        <c:axPos val="b"/>
        <c:numFmt formatCode="General" sourceLinked="0"/>
        <c:majorTickMark val="none"/>
        <c:minorTickMark val="none"/>
        <c:tickLblPos val="nextTo"/>
        <c:crossAx val="47676800"/>
        <c:crosses val="autoZero"/>
        <c:auto val="1"/>
        <c:lblAlgn val="ctr"/>
        <c:lblOffset val="100"/>
        <c:noMultiLvlLbl val="0"/>
      </c:catAx>
      <c:valAx>
        <c:axId val="47676800"/>
        <c:scaling>
          <c:orientation val="minMax"/>
        </c:scaling>
        <c:delete val="0"/>
        <c:axPos val="l"/>
        <c:majorGridlines/>
        <c:numFmt formatCode="#,##0.00" sourceLinked="1"/>
        <c:majorTickMark val="none"/>
        <c:minorTickMark val="none"/>
        <c:tickLblPos val="nextTo"/>
        <c:crossAx val="47675264"/>
        <c:crosses val="autoZero"/>
        <c:crossBetween val="between"/>
        <c:majorUnit val="10000"/>
      </c:valAx>
    </c:plotArea>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lv-LV"/>
              <a:t>Regulējošo EP scenāriju salīdzinājums (EUR/ha)</a:t>
            </a:r>
          </a:p>
        </c:rich>
      </c:tx>
      <c:overlay val="0"/>
    </c:title>
    <c:autoTitleDeleted val="0"/>
    <c:plotArea>
      <c:layout/>
      <c:barChart>
        <c:barDir val="col"/>
        <c:grouping val="clustered"/>
        <c:varyColors val="0"/>
        <c:ser>
          <c:idx val="0"/>
          <c:order val="0"/>
          <c:tx>
            <c:strRef>
              <c:f>'vizual-hid'!$C$2:$E$2</c:f>
              <c:strCache>
                <c:ptCount val="3"/>
                <c:pt idx="0">
                  <c:v>1. scenārijs</c:v>
                </c:pt>
                <c:pt idx="1">
                  <c:v>2. scenārijs</c:v>
                </c:pt>
                <c:pt idx="2">
                  <c:v>3. scenārijs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'vizual-hid'!$C$2:$E$2</c:f>
              <c:strCache>
                <c:ptCount val="3"/>
                <c:pt idx="0">
                  <c:v>1. scenārijs</c:v>
                </c:pt>
                <c:pt idx="1">
                  <c:v>2. scenārijs</c:v>
                </c:pt>
                <c:pt idx="2">
                  <c:v>3. scenārijs</c:v>
                </c:pt>
              </c:strCache>
            </c:strRef>
          </c:cat>
          <c:val>
            <c:numRef>
              <c:f>'vizual-hid'!$C$5:$E$5</c:f>
              <c:numCache>
                <c:formatCode>#,##0.00</c:formatCode>
                <c:ptCount val="3"/>
                <c:pt idx="0">
                  <c:v>17558.850889725254</c:v>
                </c:pt>
                <c:pt idx="1">
                  <c:v>17558.850889725254</c:v>
                </c:pt>
                <c:pt idx="2">
                  <c:v>11264.274471208128</c:v>
                </c:pt>
              </c:numCache>
            </c:numRef>
          </c:val>
          <c:extLst>
            <c:ext xmlns:c16="http://schemas.microsoft.com/office/drawing/2014/chart" uri="{C3380CC4-5D6E-409C-BE32-E72D297353CC}">
              <c16:uniqueId val="{00000000-D2A2-4C16-A395-D85B538AED05}"/>
            </c:ext>
          </c:extLst>
        </c:ser>
        <c:dLbls>
          <c:showLegendKey val="0"/>
          <c:showVal val="0"/>
          <c:showCatName val="0"/>
          <c:showSerName val="0"/>
          <c:showPercent val="0"/>
          <c:showBubbleSize val="0"/>
        </c:dLbls>
        <c:gapWidth val="150"/>
        <c:axId val="114376064"/>
        <c:axId val="114377856"/>
      </c:barChart>
      <c:catAx>
        <c:axId val="114376064"/>
        <c:scaling>
          <c:orientation val="minMax"/>
        </c:scaling>
        <c:delete val="0"/>
        <c:axPos val="b"/>
        <c:numFmt formatCode="General" sourceLinked="0"/>
        <c:majorTickMark val="none"/>
        <c:minorTickMark val="none"/>
        <c:tickLblPos val="nextTo"/>
        <c:crossAx val="114377856"/>
        <c:crosses val="autoZero"/>
        <c:auto val="1"/>
        <c:lblAlgn val="ctr"/>
        <c:lblOffset val="100"/>
        <c:noMultiLvlLbl val="0"/>
      </c:catAx>
      <c:valAx>
        <c:axId val="114377856"/>
        <c:scaling>
          <c:orientation val="minMax"/>
        </c:scaling>
        <c:delete val="0"/>
        <c:axPos val="l"/>
        <c:majorGridlines/>
        <c:numFmt formatCode="#,##0.00" sourceLinked="1"/>
        <c:majorTickMark val="none"/>
        <c:minorTickMark val="none"/>
        <c:tickLblPos val="nextTo"/>
        <c:crossAx val="114376064"/>
        <c:crosses val="autoZero"/>
        <c:crossBetween val="between"/>
      </c:valAx>
    </c:plotArea>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lv-LV"/>
              <a:t>Kultūras EP scenāriju salīdzinājums (EUR/ha)</a:t>
            </a:r>
          </a:p>
        </c:rich>
      </c:tx>
      <c:overlay val="0"/>
    </c:title>
    <c:autoTitleDeleted val="0"/>
    <c:plotArea>
      <c:layout/>
      <c:barChart>
        <c:barDir val="col"/>
        <c:grouping val="clustered"/>
        <c:varyColors val="0"/>
        <c:ser>
          <c:idx val="0"/>
          <c:order val="0"/>
          <c:tx>
            <c:strRef>
              <c:f>'vizual-hid'!$C$2:$E$2</c:f>
              <c:strCache>
                <c:ptCount val="3"/>
                <c:pt idx="0">
                  <c:v>1. scenārijs</c:v>
                </c:pt>
                <c:pt idx="1">
                  <c:v>2. scenārijs</c:v>
                </c:pt>
                <c:pt idx="2">
                  <c:v>3. scenārijs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'vizual-hid'!$C$2:$E$2</c:f>
              <c:strCache>
                <c:ptCount val="3"/>
                <c:pt idx="0">
                  <c:v>1. scenārijs</c:v>
                </c:pt>
                <c:pt idx="1">
                  <c:v>2. scenārijs</c:v>
                </c:pt>
                <c:pt idx="2">
                  <c:v>3. scenārijs</c:v>
                </c:pt>
              </c:strCache>
            </c:strRef>
          </c:cat>
          <c:val>
            <c:numRef>
              <c:f>'vizual-hid'!$C$6:$E$6</c:f>
              <c:numCache>
                <c:formatCode>#,##0.00</c:formatCode>
                <c:ptCount val="3"/>
                <c:pt idx="0">
                  <c:v>3760.2158419269854</c:v>
                </c:pt>
                <c:pt idx="1">
                  <c:v>3760.2158419269863</c:v>
                </c:pt>
                <c:pt idx="2">
                  <c:v>3531.3160161836649</c:v>
                </c:pt>
              </c:numCache>
            </c:numRef>
          </c:val>
          <c:extLst>
            <c:ext xmlns:c16="http://schemas.microsoft.com/office/drawing/2014/chart" uri="{C3380CC4-5D6E-409C-BE32-E72D297353CC}">
              <c16:uniqueId val="{00000000-1427-4A67-A2A5-C487DF057AD7}"/>
            </c:ext>
          </c:extLst>
        </c:ser>
        <c:dLbls>
          <c:showLegendKey val="0"/>
          <c:showVal val="0"/>
          <c:showCatName val="0"/>
          <c:showSerName val="0"/>
          <c:showPercent val="0"/>
          <c:showBubbleSize val="0"/>
        </c:dLbls>
        <c:gapWidth val="150"/>
        <c:axId val="114422912"/>
        <c:axId val="114424448"/>
      </c:barChart>
      <c:catAx>
        <c:axId val="114422912"/>
        <c:scaling>
          <c:orientation val="minMax"/>
        </c:scaling>
        <c:delete val="0"/>
        <c:axPos val="b"/>
        <c:numFmt formatCode="General" sourceLinked="0"/>
        <c:majorTickMark val="none"/>
        <c:minorTickMark val="none"/>
        <c:tickLblPos val="nextTo"/>
        <c:crossAx val="114424448"/>
        <c:crosses val="autoZero"/>
        <c:auto val="1"/>
        <c:lblAlgn val="ctr"/>
        <c:lblOffset val="100"/>
        <c:noMultiLvlLbl val="0"/>
      </c:catAx>
      <c:valAx>
        <c:axId val="114424448"/>
        <c:scaling>
          <c:orientation val="minMax"/>
        </c:scaling>
        <c:delete val="0"/>
        <c:axPos val="l"/>
        <c:majorGridlines/>
        <c:numFmt formatCode="#,##0.00" sourceLinked="1"/>
        <c:majorTickMark val="none"/>
        <c:minorTickMark val="none"/>
        <c:tickLblPos val="nextTo"/>
        <c:crossAx val="114422912"/>
        <c:crosses val="autoZero"/>
        <c:crossBetween val="between"/>
      </c:valAx>
    </c:plotArea>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lv-LV"/>
              <a:t>Regulējošo EP scenāriju salīdzinājums (EUR/ha)</a:t>
            </a:r>
          </a:p>
        </c:rich>
      </c:tx>
      <c:layout>
        <c:manualLayout>
          <c:xMode val="edge"/>
          <c:yMode val="edge"/>
          <c:x val="0.11088905559187828"/>
          <c:y val="6.4793257215711294E-3"/>
        </c:manualLayout>
      </c:layout>
      <c:overlay val="0"/>
    </c:title>
    <c:autoTitleDeleted val="0"/>
    <c:plotArea>
      <c:layout/>
      <c:radarChart>
        <c:radarStyle val="filled"/>
        <c:varyColors val="0"/>
        <c:ser>
          <c:idx val="0"/>
          <c:order val="0"/>
          <c:dLbls>
            <c:spPr>
              <a:noFill/>
              <a:ln>
                <a:noFill/>
              </a:ln>
              <a:effectLst/>
            </c:spPr>
            <c:txPr>
              <a:bodyPr rot="0" vert="horz" anchor="ctr" anchorCtr="1"/>
              <a:lstStyle/>
              <a:p>
                <a:pPr>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'vizual-hid'!$C$2:$E$2</c:f>
              <c:strCache>
                <c:ptCount val="3"/>
                <c:pt idx="0">
                  <c:v>1. scenārijs</c:v>
                </c:pt>
                <c:pt idx="1">
                  <c:v>2. scenārijs</c:v>
                </c:pt>
                <c:pt idx="2">
                  <c:v>3. scenārijs</c:v>
                </c:pt>
              </c:strCache>
            </c:strRef>
          </c:cat>
          <c:val>
            <c:numRef>
              <c:f>'vizual-hid'!$C$5:$E$5</c:f>
              <c:numCache>
                <c:formatCode>#,##0.00</c:formatCode>
                <c:ptCount val="3"/>
                <c:pt idx="0">
                  <c:v>17558.850889725254</c:v>
                </c:pt>
                <c:pt idx="1">
                  <c:v>17558.850889725254</c:v>
                </c:pt>
                <c:pt idx="2">
                  <c:v>11264.274471208128</c:v>
                </c:pt>
              </c:numCache>
            </c:numRef>
          </c:val>
          <c:extLst>
            <c:ext xmlns:c16="http://schemas.microsoft.com/office/drawing/2014/chart" uri="{C3380CC4-5D6E-409C-BE32-E72D297353CC}">
              <c16:uniqueId val="{00000000-99FF-4092-B35C-BF716295EA41}"/>
            </c:ext>
          </c:extLst>
        </c:ser>
        <c:dLbls>
          <c:showLegendKey val="0"/>
          <c:showVal val="0"/>
          <c:showCatName val="0"/>
          <c:showSerName val="0"/>
          <c:showPercent val="0"/>
          <c:showBubbleSize val="0"/>
        </c:dLbls>
        <c:axId val="50242304"/>
        <c:axId val="50243840"/>
      </c:radarChart>
      <c:catAx>
        <c:axId val="50242304"/>
        <c:scaling>
          <c:orientation val="minMax"/>
        </c:scaling>
        <c:delete val="0"/>
        <c:axPos val="b"/>
        <c:majorGridlines/>
        <c:numFmt formatCode="General" sourceLinked="0"/>
        <c:majorTickMark val="none"/>
        <c:minorTickMark val="none"/>
        <c:tickLblPos val="nextTo"/>
        <c:spPr>
          <a:noFill/>
        </c:spPr>
        <c:txPr>
          <a:bodyPr rot="0" anchor="ctr" anchorCtr="1"/>
          <a:lstStyle/>
          <a:p>
            <a:pPr>
              <a:defRPr/>
            </a:pPr>
            <a:endParaRPr lang="lv-LV"/>
          </a:p>
        </c:txPr>
        <c:crossAx val="50243840"/>
        <c:crosses val="autoZero"/>
        <c:auto val="0"/>
        <c:lblAlgn val="ctr"/>
        <c:lblOffset val="100"/>
        <c:noMultiLvlLbl val="0"/>
      </c:catAx>
      <c:valAx>
        <c:axId val="50243840"/>
        <c:scaling>
          <c:orientation val="minMax"/>
        </c:scaling>
        <c:delete val="0"/>
        <c:axPos val="l"/>
        <c:majorGridlines/>
        <c:numFmt formatCode="#,##0" sourceLinked="0"/>
        <c:majorTickMark val="none"/>
        <c:minorTickMark val="none"/>
        <c:tickLblPos val="nextTo"/>
        <c:crossAx val="50242304"/>
        <c:crosses val="autoZero"/>
        <c:crossBetween val="between"/>
        <c:majorUnit val="5000"/>
      </c:valAx>
    </c:plotArea>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lv-LV"/>
              <a:t>Ekosistēmu pakalpojumu scenāriju salīdzinājums</a:t>
            </a:r>
          </a:p>
        </c:rich>
      </c:tx>
      <c:layout>
        <c:manualLayout>
          <c:xMode val="edge"/>
          <c:yMode val="edge"/>
          <c:x val="0.21333613057181203"/>
          <c:y val="0"/>
        </c:manualLayout>
      </c:layout>
      <c:overlay val="0"/>
    </c:title>
    <c:autoTitleDeleted val="0"/>
    <c:plotArea>
      <c:layout>
        <c:manualLayout>
          <c:layoutTarget val="inner"/>
          <c:xMode val="edge"/>
          <c:yMode val="edge"/>
          <c:x val="0.26313829431438129"/>
          <c:y val="0.18768813725994099"/>
          <c:w val="0.47936254180602006"/>
          <c:h val="0.77956384381571797"/>
        </c:manualLayout>
      </c:layout>
      <c:radarChart>
        <c:radarStyle val="marker"/>
        <c:varyColors val="0"/>
        <c:ser>
          <c:idx val="0"/>
          <c:order val="0"/>
          <c:tx>
            <c:strRef>
              <c:f>'vizual-hid'!$C$2</c:f>
              <c:strCache>
                <c:ptCount val="1"/>
                <c:pt idx="0">
                  <c:v>1. scenārijs</c:v>
                </c:pt>
              </c:strCache>
            </c:strRef>
          </c:tx>
          <c:marker>
            <c:symbol val="none"/>
          </c:marker>
          <c:cat>
            <c:strRef>
              <c:f>'vizual-hid'!$B$4:$B$6</c:f>
              <c:strCache>
                <c:ptCount val="3"/>
                <c:pt idx="0">
                  <c:v>Nodrošinājuma EP</c:v>
                </c:pt>
                <c:pt idx="1">
                  <c:v>Regulējošie EP</c:v>
                </c:pt>
                <c:pt idx="2">
                  <c:v>Kultūras EP</c:v>
                </c:pt>
              </c:strCache>
            </c:strRef>
          </c:cat>
          <c:val>
            <c:numRef>
              <c:f>'vizual-hid'!$C$4:$C$6</c:f>
              <c:numCache>
                <c:formatCode>#,##0.00</c:formatCode>
                <c:ptCount val="3"/>
                <c:pt idx="0">
                  <c:v>3721.4226628589399</c:v>
                </c:pt>
                <c:pt idx="1">
                  <c:v>17558.850889725254</c:v>
                </c:pt>
                <c:pt idx="2">
                  <c:v>3760.2158419269854</c:v>
                </c:pt>
              </c:numCache>
            </c:numRef>
          </c:val>
          <c:extLst>
            <c:ext xmlns:c16="http://schemas.microsoft.com/office/drawing/2014/chart" uri="{C3380CC4-5D6E-409C-BE32-E72D297353CC}">
              <c16:uniqueId val="{00000000-DF96-483D-8BEB-02E223C6607C}"/>
            </c:ext>
          </c:extLst>
        </c:ser>
        <c:ser>
          <c:idx val="1"/>
          <c:order val="1"/>
          <c:tx>
            <c:strRef>
              <c:f>'vizual-hid'!$D$2</c:f>
              <c:strCache>
                <c:ptCount val="1"/>
                <c:pt idx="0">
                  <c:v>2. scenārijs</c:v>
                </c:pt>
              </c:strCache>
            </c:strRef>
          </c:tx>
          <c:spPr>
            <a:ln>
              <a:solidFill>
                <a:srgbClr val="C00000"/>
              </a:solidFill>
            </a:ln>
          </c:spPr>
          <c:marker>
            <c:symbol val="none"/>
          </c:marker>
          <c:cat>
            <c:strRef>
              <c:f>'vizual-hid'!$B$4:$B$6</c:f>
              <c:strCache>
                <c:ptCount val="3"/>
                <c:pt idx="0">
                  <c:v>Nodrošinājuma EP</c:v>
                </c:pt>
                <c:pt idx="1">
                  <c:v>Regulējošie EP</c:v>
                </c:pt>
                <c:pt idx="2">
                  <c:v>Kultūras EP</c:v>
                </c:pt>
              </c:strCache>
            </c:strRef>
          </c:cat>
          <c:val>
            <c:numRef>
              <c:f>'vizual-hid'!$D$4:$D$6</c:f>
              <c:numCache>
                <c:formatCode>#,##0.00</c:formatCode>
                <c:ptCount val="3"/>
                <c:pt idx="0">
                  <c:v>3721.4226628589408</c:v>
                </c:pt>
                <c:pt idx="1">
                  <c:v>17558.850889725254</c:v>
                </c:pt>
                <c:pt idx="2">
                  <c:v>3760.2158419269863</c:v>
                </c:pt>
              </c:numCache>
            </c:numRef>
          </c:val>
          <c:extLst>
            <c:ext xmlns:c16="http://schemas.microsoft.com/office/drawing/2014/chart" uri="{C3380CC4-5D6E-409C-BE32-E72D297353CC}">
              <c16:uniqueId val="{00000001-DF96-483D-8BEB-02E223C6607C}"/>
            </c:ext>
          </c:extLst>
        </c:ser>
        <c:ser>
          <c:idx val="2"/>
          <c:order val="2"/>
          <c:tx>
            <c:strRef>
              <c:f>'vizual-hid'!$E$2</c:f>
              <c:strCache>
                <c:ptCount val="1"/>
                <c:pt idx="0">
                  <c:v>3. scenārijs</c:v>
                </c:pt>
              </c:strCache>
            </c:strRef>
          </c:tx>
          <c:spPr>
            <a:ln>
              <a:solidFill>
                <a:srgbClr val="00B050"/>
              </a:solidFill>
            </a:ln>
          </c:spPr>
          <c:marker>
            <c:symbol val="none"/>
          </c:marker>
          <c:cat>
            <c:strRef>
              <c:f>'vizual-hid'!$B$4:$B$6</c:f>
              <c:strCache>
                <c:ptCount val="3"/>
                <c:pt idx="0">
                  <c:v>Nodrošinājuma EP</c:v>
                </c:pt>
                <c:pt idx="1">
                  <c:v>Regulējošie EP</c:v>
                </c:pt>
                <c:pt idx="2">
                  <c:v>Kultūras EP</c:v>
                </c:pt>
              </c:strCache>
            </c:strRef>
          </c:cat>
          <c:val>
            <c:numRef>
              <c:f>'vizual-hid'!$E$4:$E$6</c:f>
              <c:numCache>
                <c:formatCode>#,##0.00</c:formatCode>
                <c:ptCount val="3"/>
                <c:pt idx="0">
                  <c:v>1913.5188495356435</c:v>
                </c:pt>
                <c:pt idx="1">
                  <c:v>11264.274471208128</c:v>
                </c:pt>
                <c:pt idx="2">
                  <c:v>3531.3160161836649</c:v>
                </c:pt>
              </c:numCache>
            </c:numRef>
          </c:val>
          <c:extLst>
            <c:ext xmlns:c16="http://schemas.microsoft.com/office/drawing/2014/chart" uri="{C3380CC4-5D6E-409C-BE32-E72D297353CC}">
              <c16:uniqueId val="{00000002-DF96-483D-8BEB-02E223C6607C}"/>
            </c:ext>
          </c:extLst>
        </c:ser>
        <c:dLbls>
          <c:showLegendKey val="0"/>
          <c:showVal val="0"/>
          <c:showCatName val="0"/>
          <c:showSerName val="0"/>
          <c:showPercent val="0"/>
          <c:showBubbleSize val="0"/>
        </c:dLbls>
        <c:axId val="49634688"/>
        <c:axId val="49644672"/>
      </c:radarChart>
      <c:catAx>
        <c:axId val="49634688"/>
        <c:scaling>
          <c:orientation val="minMax"/>
        </c:scaling>
        <c:delete val="0"/>
        <c:axPos val="b"/>
        <c:majorGridlines/>
        <c:numFmt formatCode="General" sourceLinked="0"/>
        <c:majorTickMark val="none"/>
        <c:minorTickMark val="none"/>
        <c:tickLblPos val="nextTo"/>
        <c:spPr>
          <a:ln w="6350">
            <a:noFill/>
          </a:ln>
        </c:spPr>
        <c:crossAx val="49644672"/>
        <c:crosses val="autoZero"/>
        <c:auto val="1"/>
        <c:lblAlgn val="ctr"/>
        <c:lblOffset val="100"/>
        <c:noMultiLvlLbl val="0"/>
      </c:catAx>
      <c:valAx>
        <c:axId val="49644672"/>
        <c:scaling>
          <c:orientation val="minMax"/>
        </c:scaling>
        <c:delete val="0"/>
        <c:axPos val="l"/>
        <c:majorGridlines/>
        <c:numFmt formatCode="#,##0.00" sourceLinked="1"/>
        <c:majorTickMark val="none"/>
        <c:minorTickMark val="none"/>
        <c:tickLblPos val="nextTo"/>
        <c:txPr>
          <a:bodyPr/>
          <a:lstStyle/>
          <a:p>
            <a:pPr>
              <a:defRPr sz="800" baseline="0"/>
            </a:pPr>
            <a:endParaRPr lang="lv-LV"/>
          </a:p>
        </c:txPr>
        <c:crossAx val="49634688"/>
        <c:crosses val="autoZero"/>
        <c:crossBetween val="between"/>
        <c:majorUnit val="10000"/>
      </c:valAx>
    </c:plotArea>
    <c:legend>
      <c:legendPos val="r"/>
      <c:layout>
        <c:manualLayout>
          <c:xMode val="edge"/>
          <c:yMode val="edge"/>
          <c:x val="0.81087820994174353"/>
          <c:y val="0.37870800035658925"/>
          <c:w val="0.15930395329846853"/>
          <c:h val="0.18079833645134988"/>
        </c:manualLayout>
      </c:layout>
      <c:overlay val="1"/>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lv-LV"/>
              <a:t>Kultūras EP scenāriju salīdzinājums (EUR/ha)</a:t>
            </a:r>
          </a:p>
        </c:rich>
      </c:tx>
      <c:overlay val="0"/>
    </c:title>
    <c:autoTitleDeleted val="0"/>
    <c:plotArea>
      <c:layout/>
      <c:radarChart>
        <c:radarStyle val="filled"/>
        <c:varyColors val="0"/>
        <c:ser>
          <c:idx val="1"/>
          <c:order val="1"/>
          <c:spPr>
            <a:ln w="25400">
              <a:noFill/>
            </a:ln>
          </c:spPr>
          <c:cat>
            <c:strRef>
              <c:f>'vizual-hid'!$C$2:$E$2</c:f>
              <c:strCache>
                <c:ptCount val="3"/>
                <c:pt idx="0">
                  <c:v>1. scenārijs</c:v>
                </c:pt>
                <c:pt idx="1">
                  <c:v>2. scenārijs</c:v>
                </c:pt>
                <c:pt idx="2">
                  <c:v>3. scenārijs</c:v>
                </c:pt>
              </c:strCache>
            </c:strRef>
          </c:cat>
          <c:val>
            <c:numRef>
              <c:f>'vizual-hid'!$C$6:$E$6</c:f>
              <c:numCache>
                <c:formatCode>#,##0.00</c:formatCode>
                <c:ptCount val="3"/>
                <c:pt idx="0">
                  <c:v>3760.2158419269854</c:v>
                </c:pt>
                <c:pt idx="1">
                  <c:v>3760.2158419269863</c:v>
                </c:pt>
                <c:pt idx="2">
                  <c:v>3531.3160161836649</c:v>
                </c:pt>
              </c:numCache>
            </c:numRef>
          </c:val>
          <c:extLst>
            <c:ext xmlns:c16="http://schemas.microsoft.com/office/drawing/2014/chart" uri="{C3380CC4-5D6E-409C-BE32-E72D297353CC}">
              <c16:uniqueId val="{00000000-5DB2-49C0-B3F7-049EFF2ABE44}"/>
            </c:ext>
          </c:extLst>
        </c:ser>
        <c:ser>
          <c:idx val="0"/>
          <c:order val="0"/>
          <c:dLbls>
            <c:spPr>
              <a:noFill/>
              <a:ln>
                <a:noFill/>
              </a:ln>
              <a:effectLst/>
            </c:spPr>
            <c:txPr>
              <a:bodyPr rot="0" vert="horz" anchor="ctr" anchorCtr="1"/>
              <a:lstStyle/>
              <a:p>
                <a:pPr>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'vizual-hid'!$C$2:$E$2</c:f>
              <c:strCache>
                <c:ptCount val="3"/>
                <c:pt idx="0">
                  <c:v>1. scenārijs</c:v>
                </c:pt>
                <c:pt idx="1">
                  <c:v>2. scenārijs</c:v>
                </c:pt>
                <c:pt idx="2">
                  <c:v>3. scenārijs</c:v>
                </c:pt>
              </c:strCache>
            </c:strRef>
          </c:cat>
          <c:val>
            <c:numRef>
              <c:f>'vizual-hid'!$C$6:$E$6</c:f>
              <c:numCache>
                <c:formatCode>#,##0.00</c:formatCode>
                <c:ptCount val="3"/>
                <c:pt idx="0">
                  <c:v>3760.2158419269854</c:v>
                </c:pt>
                <c:pt idx="1">
                  <c:v>3760.2158419269863</c:v>
                </c:pt>
                <c:pt idx="2">
                  <c:v>3531.3160161836649</c:v>
                </c:pt>
              </c:numCache>
            </c:numRef>
          </c:val>
          <c:extLst>
            <c:ext xmlns:c16="http://schemas.microsoft.com/office/drawing/2014/chart" uri="{C3380CC4-5D6E-409C-BE32-E72D297353CC}">
              <c16:uniqueId val="{00000001-5DB2-49C0-B3F7-049EFF2ABE44}"/>
            </c:ext>
          </c:extLst>
        </c:ser>
        <c:dLbls>
          <c:showLegendKey val="0"/>
          <c:showVal val="0"/>
          <c:showCatName val="0"/>
          <c:showSerName val="0"/>
          <c:showPercent val="0"/>
          <c:showBubbleSize val="0"/>
        </c:dLbls>
        <c:axId val="49668864"/>
        <c:axId val="49670400"/>
      </c:radarChart>
      <c:catAx>
        <c:axId val="49668864"/>
        <c:scaling>
          <c:orientation val="minMax"/>
        </c:scaling>
        <c:delete val="0"/>
        <c:axPos val="b"/>
        <c:majorGridlines/>
        <c:numFmt formatCode="General" sourceLinked="0"/>
        <c:majorTickMark val="none"/>
        <c:minorTickMark val="none"/>
        <c:tickLblPos val="nextTo"/>
        <c:spPr>
          <a:noFill/>
        </c:spPr>
        <c:txPr>
          <a:bodyPr rot="0" anchor="ctr" anchorCtr="1"/>
          <a:lstStyle/>
          <a:p>
            <a:pPr>
              <a:defRPr/>
            </a:pPr>
            <a:endParaRPr lang="lv-LV"/>
          </a:p>
        </c:txPr>
        <c:crossAx val="49670400"/>
        <c:crosses val="autoZero"/>
        <c:auto val="0"/>
        <c:lblAlgn val="ctr"/>
        <c:lblOffset val="100"/>
        <c:noMultiLvlLbl val="0"/>
      </c:catAx>
      <c:valAx>
        <c:axId val="49670400"/>
        <c:scaling>
          <c:orientation val="minMax"/>
        </c:scaling>
        <c:delete val="0"/>
        <c:axPos val="l"/>
        <c:majorGridlines/>
        <c:numFmt formatCode="#,##0" sourceLinked="0"/>
        <c:majorTickMark val="none"/>
        <c:minorTickMark val="none"/>
        <c:tickLblPos val="nextTo"/>
        <c:crossAx val="49668864"/>
        <c:crosses val="autoZero"/>
        <c:crossBetween val="between"/>
        <c:majorUnit val="5000"/>
      </c:valAx>
    </c:plotArea>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lv-LV"/>
              <a:t>Nodrošinājuma EP scenāriju salīdzinājums (EUR/ha)</a:t>
            </a:r>
          </a:p>
        </c:rich>
      </c:tx>
      <c:overlay val="0"/>
    </c:title>
    <c:autoTitleDeleted val="0"/>
    <c:plotArea>
      <c:layout/>
      <c:radarChart>
        <c:radarStyle val="filled"/>
        <c:varyColors val="0"/>
        <c:ser>
          <c:idx val="0"/>
          <c:order val="0"/>
          <c:dLbls>
            <c:spPr>
              <a:noFill/>
              <a:ln>
                <a:noFill/>
              </a:ln>
              <a:effectLst/>
            </c:spPr>
            <c:txPr>
              <a:bodyPr rot="0" vert="horz" anchor="ctr" anchorCtr="1"/>
              <a:lstStyle/>
              <a:p>
                <a:pPr>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'vizual-hid'!$C$2:$E$2</c:f>
              <c:strCache>
                <c:ptCount val="3"/>
                <c:pt idx="0">
                  <c:v>1. scenārijs</c:v>
                </c:pt>
                <c:pt idx="1">
                  <c:v>2. scenārijs</c:v>
                </c:pt>
                <c:pt idx="2">
                  <c:v>3. scenārijs</c:v>
                </c:pt>
              </c:strCache>
            </c:strRef>
          </c:cat>
          <c:val>
            <c:numRef>
              <c:f>'vizual-hid'!$C$4:$E$4</c:f>
              <c:numCache>
                <c:formatCode>#,##0.00</c:formatCode>
                <c:ptCount val="3"/>
                <c:pt idx="0">
                  <c:v>3721.4226628589399</c:v>
                </c:pt>
                <c:pt idx="1">
                  <c:v>3721.4226628589408</c:v>
                </c:pt>
                <c:pt idx="2">
                  <c:v>1913.5188495356435</c:v>
                </c:pt>
              </c:numCache>
            </c:numRef>
          </c:val>
          <c:extLst>
            <c:ext xmlns:c16="http://schemas.microsoft.com/office/drawing/2014/chart" uri="{C3380CC4-5D6E-409C-BE32-E72D297353CC}">
              <c16:uniqueId val="{00000000-9A2A-450A-9880-CAB84A72A2D0}"/>
            </c:ext>
          </c:extLst>
        </c:ser>
        <c:dLbls>
          <c:showLegendKey val="0"/>
          <c:showVal val="0"/>
          <c:showCatName val="0"/>
          <c:showSerName val="0"/>
          <c:showPercent val="0"/>
          <c:showBubbleSize val="0"/>
        </c:dLbls>
        <c:axId val="49568000"/>
        <c:axId val="49569792"/>
      </c:radarChart>
      <c:catAx>
        <c:axId val="49568000"/>
        <c:scaling>
          <c:orientation val="minMax"/>
        </c:scaling>
        <c:delete val="0"/>
        <c:axPos val="b"/>
        <c:majorGridlines/>
        <c:numFmt formatCode="General" sourceLinked="0"/>
        <c:majorTickMark val="none"/>
        <c:minorTickMark val="none"/>
        <c:tickLblPos val="nextTo"/>
        <c:spPr>
          <a:noFill/>
        </c:spPr>
        <c:txPr>
          <a:bodyPr rot="0" anchor="ctr" anchorCtr="1"/>
          <a:lstStyle/>
          <a:p>
            <a:pPr>
              <a:defRPr/>
            </a:pPr>
            <a:endParaRPr lang="lv-LV"/>
          </a:p>
        </c:txPr>
        <c:crossAx val="49569792"/>
        <c:crosses val="autoZero"/>
        <c:auto val="0"/>
        <c:lblAlgn val="ctr"/>
        <c:lblOffset val="100"/>
        <c:noMultiLvlLbl val="0"/>
      </c:catAx>
      <c:valAx>
        <c:axId val="49569792"/>
        <c:scaling>
          <c:orientation val="minMax"/>
        </c:scaling>
        <c:delete val="0"/>
        <c:axPos val="l"/>
        <c:majorGridlines/>
        <c:numFmt formatCode="#,##0" sourceLinked="0"/>
        <c:majorTickMark val="none"/>
        <c:minorTickMark val="none"/>
        <c:tickLblPos val="nextTo"/>
        <c:crossAx val="49568000"/>
        <c:crosses val="autoZero"/>
        <c:crossBetween val="between"/>
        <c:majorUnit val="2500"/>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1</xdr:col>
      <xdr:colOff>22405</xdr:colOff>
      <xdr:row>36</xdr:row>
      <xdr:rowOff>13660</xdr:rowOff>
    </xdr:from>
    <xdr:to>
      <xdr:col>10</xdr:col>
      <xdr:colOff>0</xdr:colOff>
      <xdr:row>38</xdr:row>
      <xdr:rowOff>172554</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3175" y="6466218"/>
          <a:ext cx="5826304" cy="5212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134938</xdr:colOff>
      <xdr:row>42</xdr:row>
      <xdr:rowOff>71437</xdr:rowOff>
    </xdr:from>
    <xdr:ext cx="65668" cy="201060"/>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134938" y="4048214"/>
          <a:ext cx="65668" cy="201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lv-LV"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37452</xdr:colOff>
      <xdr:row>0</xdr:row>
      <xdr:rowOff>46918</xdr:rowOff>
    </xdr:from>
    <xdr:to>
      <xdr:col>9</xdr:col>
      <xdr:colOff>431323</xdr:colOff>
      <xdr:row>20</xdr:row>
      <xdr:rowOff>147281</xdr:rowOff>
    </xdr:to>
    <xdr:graphicFrame macro="">
      <xdr:nvGraphicFramePr>
        <xdr:cNvPr id="2" name="Chart 1">
          <a:extLst>
            <a:ext uri="{FF2B5EF4-FFF2-40B4-BE49-F238E27FC236}">
              <a16:creationId xmlns:a16="http://schemas.microsoft.com/office/drawing/2014/main" id="{00000000-0008-0000-0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294560</xdr:colOff>
      <xdr:row>0</xdr:row>
      <xdr:rowOff>84159</xdr:rowOff>
    </xdr:from>
    <xdr:to>
      <xdr:col>20</xdr:col>
      <xdr:colOff>575095</xdr:colOff>
      <xdr:row>21</xdr:row>
      <xdr:rowOff>5682</xdr:rowOff>
    </xdr:to>
    <xdr:graphicFrame macro="">
      <xdr:nvGraphicFramePr>
        <xdr:cNvPr id="3" name="Chart 2">
          <a:extLst>
            <a:ext uri="{FF2B5EF4-FFF2-40B4-BE49-F238E27FC236}">
              <a16:creationId xmlns:a16="http://schemas.microsoft.com/office/drawing/2014/main" id="{00000000-0008-0000-0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45402</xdr:colOff>
      <xdr:row>21</xdr:row>
      <xdr:rowOff>45401</xdr:rowOff>
    </xdr:from>
    <xdr:to>
      <xdr:col>9</xdr:col>
      <xdr:colOff>439088</xdr:colOff>
      <xdr:row>41</xdr:row>
      <xdr:rowOff>148534</xdr:rowOff>
    </xdr:to>
    <xdr:graphicFrame macro="">
      <xdr:nvGraphicFramePr>
        <xdr:cNvPr id="6" name="Chart 5">
          <a:extLst>
            <a:ext uri="{FF2B5EF4-FFF2-40B4-BE49-F238E27FC236}">
              <a16:creationId xmlns:a16="http://schemas.microsoft.com/office/drawing/2014/main" id="{00000000-0008-0000-0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302680</xdr:colOff>
      <xdr:row>21</xdr:row>
      <xdr:rowOff>75671</xdr:rowOff>
    </xdr:from>
    <xdr:to>
      <xdr:col>20</xdr:col>
      <xdr:colOff>575094</xdr:colOff>
      <xdr:row>41</xdr:row>
      <xdr:rowOff>178804</xdr:rowOff>
    </xdr:to>
    <xdr:graphicFrame macro="">
      <xdr:nvGraphicFramePr>
        <xdr:cNvPr id="7" name="Chart 6">
          <a:extLst>
            <a:ext uri="{FF2B5EF4-FFF2-40B4-BE49-F238E27FC236}">
              <a16:creationId xmlns:a16="http://schemas.microsoft.com/office/drawing/2014/main" id="{00000000-0008-0000-0E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51758</xdr:colOff>
      <xdr:row>20</xdr:row>
      <xdr:rowOff>103518</xdr:rowOff>
    </xdr:from>
    <xdr:to>
      <xdr:col>9</xdr:col>
      <xdr:colOff>440180</xdr:colOff>
      <xdr:row>41</xdr:row>
      <xdr:rowOff>23179</xdr:rowOff>
    </xdr:to>
    <xdr:graphicFrame macro="">
      <xdr:nvGraphicFramePr>
        <xdr:cNvPr id="2" name="Chart 1">
          <a:extLst>
            <a:ext uri="{FF2B5EF4-FFF2-40B4-BE49-F238E27FC236}">
              <a16:creationId xmlns:a16="http://schemas.microsoft.com/office/drawing/2014/main" id="{00000000-0008-0000-0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51759</xdr:colOff>
      <xdr:row>0</xdr:row>
      <xdr:rowOff>69012</xdr:rowOff>
    </xdr:from>
    <xdr:to>
      <xdr:col>9</xdr:col>
      <xdr:colOff>440182</xdr:colOff>
      <xdr:row>20</xdr:row>
      <xdr:rowOff>5928</xdr:rowOff>
    </xdr:to>
    <xdr:graphicFrame macro="">
      <xdr:nvGraphicFramePr>
        <xdr:cNvPr id="3" name="Chart 2">
          <a:extLst>
            <a:ext uri="{FF2B5EF4-FFF2-40B4-BE49-F238E27FC236}">
              <a16:creationId xmlns:a16="http://schemas.microsoft.com/office/drawing/2014/main" id="{00000000-0008-0000-0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625414</xdr:colOff>
      <xdr:row>20</xdr:row>
      <xdr:rowOff>118614</xdr:rowOff>
    </xdr:from>
    <xdr:to>
      <xdr:col>20</xdr:col>
      <xdr:colOff>237224</xdr:colOff>
      <xdr:row>41</xdr:row>
      <xdr:rowOff>38275</xdr:rowOff>
    </xdr:to>
    <xdr:graphicFrame macro="">
      <xdr:nvGraphicFramePr>
        <xdr:cNvPr id="4" name="Chart 3">
          <a:extLst>
            <a:ext uri="{FF2B5EF4-FFF2-40B4-BE49-F238E27FC236}">
              <a16:creationId xmlns:a16="http://schemas.microsoft.com/office/drawing/2014/main" id="{00000000-0008-0000-0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582281</xdr:colOff>
      <xdr:row>0</xdr:row>
      <xdr:rowOff>75482</xdr:rowOff>
    </xdr:from>
    <xdr:to>
      <xdr:col>20</xdr:col>
      <xdr:colOff>248007</xdr:colOff>
      <xdr:row>20</xdr:row>
      <xdr:rowOff>32349</xdr:rowOff>
    </xdr:to>
    <xdr:graphicFrame macro="">
      <xdr:nvGraphicFramePr>
        <xdr:cNvPr id="5" name="Chart 4">
          <a:extLst>
            <a:ext uri="{FF2B5EF4-FFF2-40B4-BE49-F238E27FC236}">
              <a16:creationId xmlns:a16="http://schemas.microsoft.com/office/drawing/2014/main" id="{00000000-0008-0000-0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oneCellAnchor>
    <xdr:from>
      <xdr:col>0</xdr:col>
      <xdr:colOff>134938</xdr:colOff>
      <xdr:row>93</xdr:row>
      <xdr:rowOff>0</xdr:rowOff>
    </xdr:from>
    <xdr:ext cx="65668" cy="201060"/>
    <xdr:sp macro="" textlink="">
      <xdr:nvSpPr>
        <xdr:cNvPr id="2" name="TextBox 1">
          <a:extLst>
            <a:ext uri="{FF2B5EF4-FFF2-40B4-BE49-F238E27FC236}">
              <a16:creationId xmlns:a16="http://schemas.microsoft.com/office/drawing/2014/main" id="{00000000-0008-0000-1200-000002000000}"/>
            </a:ext>
          </a:extLst>
        </xdr:cNvPr>
        <xdr:cNvSpPr txBox="1"/>
      </xdr:nvSpPr>
      <xdr:spPr>
        <a:xfrm>
          <a:off x="134938" y="4902229"/>
          <a:ext cx="65668" cy="201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lv-LV"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50"/>
  <sheetViews>
    <sheetView topLeftCell="A14" workbookViewId="0">
      <selection activeCell="D31" sqref="D31"/>
    </sheetView>
  </sheetViews>
  <sheetFormatPr defaultColWidth="9.140625" defaultRowHeight="15" x14ac:dyDescent="0.25"/>
  <cols>
    <col min="1" max="1" width="1.7109375" style="112" customWidth="1"/>
    <col min="2" max="9" width="9.140625" style="112"/>
    <col min="10" max="10" width="11.7109375" style="112" customWidth="1"/>
    <col min="11" max="11" width="2.140625" style="112" customWidth="1"/>
    <col min="12" max="16384" width="9.140625" style="112"/>
  </cols>
  <sheetData>
    <row r="1" spans="1:11" ht="16.5" thickTop="1" x14ac:dyDescent="0.25">
      <c r="A1" s="107"/>
      <c r="B1" s="108"/>
      <c r="C1" s="108"/>
      <c r="D1" s="108"/>
      <c r="E1" s="108"/>
      <c r="F1" s="109"/>
      <c r="G1" s="109"/>
      <c r="H1" s="109"/>
      <c r="I1" s="109"/>
      <c r="J1" s="110"/>
      <c r="K1" s="111"/>
    </row>
    <row r="2" spans="1:11" x14ac:dyDescent="0.25">
      <c r="A2" s="113"/>
      <c r="B2" s="114"/>
      <c r="C2" s="115"/>
      <c r="D2" s="115"/>
      <c r="E2" s="115"/>
      <c r="F2" s="115"/>
      <c r="G2" s="115"/>
      <c r="H2" s="115"/>
      <c r="I2" s="115"/>
      <c r="J2" s="115"/>
      <c r="K2" s="116"/>
    </row>
    <row r="3" spans="1:11" x14ac:dyDescent="0.25">
      <c r="A3" s="113"/>
      <c r="B3" s="115"/>
      <c r="C3" s="115"/>
      <c r="D3" s="115"/>
      <c r="E3" s="115"/>
      <c r="F3" s="115"/>
      <c r="G3" s="115"/>
      <c r="H3" s="115"/>
      <c r="I3" s="115"/>
      <c r="J3" s="115"/>
      <c r="K3" s="116"/>
    </row>
    <row r="4" spans="1:11" x14ac:dyDescent="0.25">
      <c r="A4" s="113"/>
      <c r="B4" s="115"/>
      <c r="C4" s="115"/>
      <c r="D4" s="115"/>
      <c r="E4" s="115"/>
      <c r="F4" s="115"/>
      <c r="G4" s="115"/>
      <c r="H4" s="115"/>
      <c r="I4" s="115"/>
      <c r="J4" s="115"/>
      <c r="K4" s="116"/>
    </row>
    <row r="5" spans="1:11" x14ac:dyDescent="0.25">
      <c r="A5" s="113"/>
      <c r="C5" s="115"/>
      <c r="D5" s="115"/>
      <c r="E5" s="115"/>
      <c r="F5" s="115"/>
      <c r="G5" s="115"/>
      <c r="H5" s="115"/>
      <c r="I5" s="115"/>
      <c r="J5" s="115"/>
      <c r="K5" s="116"/>
    </row>
    <row r="6" spans="1:11" x14ac:dyDescent="0.25">
      <c r="A6" s="113"/>
      <c r="B6" s="115"/>
      <c r="C6" s="115"/>
      <c r="D6" s="115"/>
      <c r="E6" s="115"/>
      <c r="F6" s="115"/>
      <c r="G6" s="115"/>
      <c r="H6" s="115"/>
      <c r="I6" s="115"/>
      <c r="J6" s="115"/>
      <c r="K6" s="116"/>
    </row>
    <row r="7" spans="1:11" x14ac:dyDescent="0.25">
      <c r="A7" s="113"/>
      <c r="B7" s="115"/>
      <c r="C7" s="115"/>
      <c r="D7" s="115"/>
      <c r="E7" s="115"/>
      <c r="F7" s="115"/>
      <c r="G7" s="115"/>
      <c r="H7" s="115"/>
      <c r="I7" s="115"/>
      <c r="J7" s="115"/>
      <c r="K7" s="116"/>
    </row>
    <row r="8" spans="1:11" x14ac:dyDescent="0.25">
      <c r="A8" s="113"/>
      <c r="B8" s="115"/>
      <c r="C8" s="115"/>
      <c r="D8" s="115"/>
      <c r="E8" s="115"/>
      <c r="F8" s="115"/>
      <c r="G8" s="115"/>
      <c r="H8" s="115"/>
      <c r="I8" s="115"/>
      <c r="J8" s="115"/>
      <c r="K8" s="117"/>
    </row>
    <row r="9" spans="1:11" ht="18.75" x14ac:dyDescent="0.3">
      <c r="A9" s="113"/>
      <c r="B9" s="118" t="s">
        <v>189</v>
      </c>
      <c r="C9" s="115"/>
      <c r="D9" s="115"/>
      <c r="E9" s="115"/>
      <c r="F9" s="115"/>
      <c r="G9" s="115"/>
      <c r="H9" s="115"/>
      <c r="I9" s="115"/>
      <c r="J9" s="115"/>
      <c r="K9" s="117"/>
    </row>
    <row r="10" spans="1:11" x14ac:dyDescent="0.25">
      <c r="A10" s="113"/>
      <c r="B10" s="114"/>
      <c r="C10" s="115"/>
      <c r="D10" s="115"/>
      <c r="E10" s="115"/>
      <c r="F10" s="115"/>
      <c r="G10" s="115"/>
      <c r="H10" s="115"/>
      <c r="I10" s="115"/>
      <c r="J10" s="115"/>
      <c r="K10" s="116"/>
    </row>
    <row r="11" spans="1:11" x14ac:dyDescent="0.25">
      <c r="A11" s="113"/>
      <c r="B11" s="115"/>
      <c r="C11" s="115"/>
      <c r="D11" s="115"/>
      <c r="E11" s="115"/>
      <c r="F11" s="115"/>
      <c r="G11" s="115"/>
      <c r="H11" s="115"/>
      <c r="I11" s="115"/>
      <c r="J11" s="115"/>
      <c r="K11" s="116"/>
    </row>
    <row r="12" spans="1:11" x14ac:dyDescent="0.25">
      <c r="A12" s="113"/>
      <c r="B12" s="115"/>
      <c r="C12" s="115"/>
      <c r="D12" s="115"/>
      <c r="E12" s="115"/>
      <c r="F12" s="115"/>
      <c r="G12" s="115"/>
      <c r="H12" s="115"/>
      <c r="I12" s="115"/>
      <c r="J12" s="115"/>
      <c r="K12" s="116"/>
    </row>
    <row r="13" spans="1:11" x14ac:dyDescent="0.25">
      <c r="A13" s="113"/>
      <c r="B13" s="115"/>
      <c r="C13" s="115"/>
      <c r="D13" s="115"/>
      <c r="E13" s="115"/>
      <c r="F13" s="115"/>
      <c r="G13" s="115"/>
      <c r="H13" s="115"/>
      <c r="I13" s="115"/>
      <c r="J13" s="115"/>
      <c r="K13" s="116"/>
    </row>
    <row r="14" spans="1:11" x14ac:dyDescent="0.25">
      <c r="A14" s="113"/>
      <c r="C14" s="115"/>
      <c r="D14" s="115"/>
      <c r="E14" s="115"/>
      <c r="F14" s="115"/>
      <c r="G14" s="115"/>
      <c r="H14" s="115"/>
      <c r="I14" s="115"/>
      <c r="J14" s="115"/>
      <c r="K14" s="116"/>
    </row>
    <row r="15" spans="1:11" x14ac:dyDescent="0.25">
      <c r="A15" s="113"/>
      <c r="B15" s="115"/>
      <c r="C15" s="115"/>
      <c r="D15" s="115"/>
      <c r="E15" s="115"/>
      <c r="F15" s="115"/>
      <c r="G15" s="115"/>
      <c r="H15" s="115"/>
      <c r="I15" s="115"/>
      <c r="J15" s="115"/>
      <c r="K15" s="116"/>
    </row>
    <row r="16" spans="1:11" ht="14.25" customHeight="1" x14ac:dyDescent="0.25">
      <c r="A16" s="113"/>
      <c r="B16" s="272" t="s">
        <v>347</v>
      </c>
      <c r="C16" s="272"/>
      <c r="D16" s="272"/>
      <c r="E16" s="272"/>
      <c r="F16" s="272"/>
      <c r="G16" s="272"/>
      <c r="H16" s="272"/>
      <c r="I16" s="272"/>
      <c r="J16" s="272"/>
      <c r="K16" s="117"/>
    </row>
    <row r="17" spans="1:11" ht="14.25" customHeight="1" x14ac:dyDescent="0.25">
      <c r="A17" s="113"/>
      <c r="B17" s="272"/>
      <c r="C17" s="272"/>
      <c r="D17" s="272"/>
      <c r="E17" s="272"/>
      <c r="F17" s="272"/>
      <c r="G17" s="272"/>
      <c r="H17" s="272"/>
      <c r="I17" s="272"/>
      <c r="J17" s="272"/>
      <c r="K17" s="117"/>
    </row>
    <row r="18" spans="1:11" ht="14.25" customHeight="1" x14ac:dyDescent="0.25">
      <c r="A18" s="113"/>
      <c r="B18" s="272"/>
      <c r="C18" s="272"/>
      <c r="D18" s="272"/>
      <c r="E18" s="272"/>
      <c r="F18" s="272"/>
      <c r="G18" s="272"/>
      <c r="H18" s="272"/>
      <c r="I18" s="272"/>
      <c r="J18" s="272"/>
      <c r="K18" s="117"/>
    </row>
    <row r="19" spans="1:11" ht="14.25" customHeight="1" x14ac:dyDescent="0.25">
      <c r="A19" s="113"/>
      <c r="B19" s="272"/>
      <c r="C19" s="272"/>
      <c r="D19" s="272"/>
      <c r="E19" s="272"/>
      <c r="F19" s="272"/>
      <c r="G19" s="272"/>
      <c r="H19" s="272"/>
      <c r="I19" s="272"/>
      <c r="J19" s="272"/>
      <c r="K19" s="117"/>
    </row>
    <row r="20" spans="1:11" ht="14.25" customHeight="1" x14ac:dyDescent="0.25">
      <c r="A20" s="113"/>
      <c r="B20" s="272"/>
      <c r="C20" s="272"/>
      <c r="D20" s="272"/>
      <c r="E20" s="272"/>
      <c r="F20" s="272"/>
      <c r="G20" s="272"/>
      <c r="H20" s="272"/>
      <c r="I20" s="272"/>
      <c r="J20" s="272"/>
      <c r="K20" s="117"/>
    </row>
    <row r="21" spans="1:11" ht="14.25" customHeight="1" x14ac:dyDescent="0.25">
      <c r="A21" s="113"/>
      <c r="B21" s="272"/>
      <c r="C21" s="272"/>
      <c r="D21" s="272"/>
      <c r="E21" s="272"/>
      <c r="F21" s="272"/>
      <c r="G21" s="272"/>
      <c r="H21" s="272"/>
      <c r="I21" s="272"/>
      <c r="J21" s="272"/>
      <c r="K21" s="117"/>
    </row>
    <row r="22" spans="1:11" ht="14.25" customHeight="1" x14ac:dyDescent="0.25">
      <c r="A22" s="113"/>
      <c r="B22" s="272"/>
      <c r="C22" s="272"/>
      <c r="D22" s="272"/>
      <c r="E22" s="272"/>
      <c r="F22" s="272"/>
      <c r="G22" s="272"/>
      <c r="H22" s="272"/>
      <c r="I22" s="272"/>
      <c r="J22" s="272"/>
      <c r="K22" s="117"/>
    </row>
    <row r="23" spans="1:11" ht="14.25" customHeight="1" x14ac:dyDescent="0.25">
      <c r="A23" s="113"/>
      <c r="B23" s="272"/>
      <c r="C23" s="272"/>
      <c r="D23" s="272"/>
      <c r="E23" s="272"/>
      <c r="F23" s="272"/>
      <c r="G23" s="272"/>
      <c r="H23" s="272"/>
      <c r="I23" s="272"/>
      <c r="J23" s="272"/>
      <c r="K23" s="117"/>
    </row>
    <row r="24" spans="1:11" ht="14.25" customHeight="1" x14ac:dyDescent="0.25">
      <c r="A24" s="113"/>
      <c r="B24" s="272"/>
      <c r="C24" s="272"/>
      <c r="D24" s="272"/>
      <c r="E24" s="272"/>
      <c r="F24" s="272"/>
      <c r="G24" s="272"/>
      <c r="H24" s="272"/>
      <c r="I24" s="272"/>
      <c r="J24" s="272"/>
      <c r="K24" s="117"/>
    </row>
    <row r="25" spans="1:11" ht="14.25" customHeight="1" x14ac:dyDescent="0.25">
      <c r="A25" s="113"/>
      <c r="B25" s="272"/>
      <c r="C25" s="272"/>
      <c r="D25" s="272"/>
      <c r="E25" s="272"/>
      <c r="F25" s="272"/>
      <c r="G25" s="272"/>
      <c r="H25" s="272"/>
      <c r="I25" s="272"/>
      <c r="J25" s="272"/>
      <c r="K25" s="117"/>
    </row>
    <row r="26" spans="1:11" x14ac:dyDescent="0.25">
      <c r="A26" s="113"/>
      <c r="B26" s="272"/>
      <c r="C26" s="272"/>
      <c r="D26" s="272"/>
      <c r="E26" s="272"/>
      <c r="F26" s="272"/>
      <c r="G26" s="272"/>
      <c r="H26" s="272"/>
      <c r="I26" s="272"/>
      <c r="J26" s="272"/>
      <c r="K26" s="116"/>
    </row>
    <row r="27" spans="1:11" x14ac:dyDescent="0.25">
      <c r="A27" s="113"/>
      <c r="B27" s="272"/>
      <c r="C27" s="272"/>
      <c r="D27" s="272"/>
      <c r="E27" s="272"/>
      <c r="F27" s="272"/>
      <c r="G27" s="272"/>
      <c r="H27" s="272"/>
      <c r="I27" s="272"/>
      <c r="J27" s="272"/>
      <c r="K27" s="116"/>
    </row>
    <row r="28" spans="1:11" x14ac:dyDescent="0.25">
      <c r="A28" s="113"/>
      <c r="B28" s="115"/>
      <c r="C28" s="115"/>
      <c r="D28" s="115"/>
      <c r="E28" s="115"/>
      <c r="F28" s="115"/>
      <c r="G28" s="115"/>
      <c r="H28" s="115"/>
      <c r="I28" s="115"/>
      <c r="J28" s="115"/>
      <c r="K28" s="116"/>
    </row>
    <row r="29" spans="1:11" x14ac:dyDescent="0.25">
      <c r="A29" s="113"/>
      <c r="B29" s="115"/>
      <c r="C29" s="115"/>
      <c r="D29" s="115"/>
      <c r="E29" s="115"/>
      <c r="F29" s="115"/>
      <c r="G29" s="115"/>
      <c r="H29" s="115"/>
      <c r="I29" s="115"/>
      <c r="J29" s="115"/>
      <c r="K29" s="116"/>
    </row>
    <row r="30" spans="1:11" x14ac:dyDescent="0.25">
      <c r="A30" s="113"/>
      <c r="B30" s="115"/>
      <c r="C30" s="115"/>
      <c r="D30" s="115"/>
      <c r="E30" s="115"/>
      <c r="F30" s="115"/>
      <c r="G30" s="115"/>
      <c r="H30" s="115"/>
      <c r="I30" s="115"/>
      <c r="J30" s="115"/>
      <c r="K30" s="116"/>
    </row>
    <row r="31" spans="1:11" x14ac:dyDescent="0.25">
      <c r="A31" s="113"/>
      <c r="C31" s="115"/>
      <c r="D31" s="115"/>
      <c r="E31" s="115"/>
      <c r="F31" s="115"/>
      <c r="G31" s="115"/>
      <c r="H31" s="115"/>
      <c r="I31" s="115"/>
      <c r="J31" s="115"/>
      <c r="K31" s="116"/>
    </row>
    <row r="32" spans="1:11" x14ac:dyDescent="0.25">
      <c r="A32" s="113"/>
      <c r="B32" s="115"/>
      <c r="C32" s="115"/>
      <c r="D32" s="115"/>
      <c r="E32" s="115"/>
      <c r="F32" s="115"/>
      <c r="G32" s="115"/>
      <c r="H32" s="115"/>
      <c r="I32" s="115"/>
      <c r="J32" s="115"/>
      <c r="K32" s="116"/>
    </row>
    <row r="33" spans="1:11" ht="14.25" customHeight="1" x14ac:dyDescent="0.25">
      <c r="A33" s="113"/>
      <c r="K33" s="117"/>
    </row>
    <row r="34" spans="1:11" ht="33.4" customHeight="1" x14ac:dyDescent="0.35">
      <c r="A34" s="113"/>
      <c r="B34" s="119" t="s">
        <v>184</v>
      </c>
      <c r="K34" s="117"/>
    </row>
    <row r="35" spans="1:11" x14ac:dyDescent="0.25">
      <c r="A35" s="113"/>
      <c r="K35" s="117"/>
    </row>
    <row r="36" spans="1:11" x14ac:dyDescent="0.25">
      <c r="A36" s="113"/>
      <c r="K36" s="117"/>
    </row>
    <row r="37" spans="1:11" x14ac:dyDescent="0.25">
      <c r="A37" s="113"/>
      <c r="B37" s="115"/>
      <c r="C37" s="115"/>
      <c r="D37" s="115"/>
      <c r="E37" s="115"/>
      <c r="F37" s="115"/>
      <c r="G37" s="115"/>
      <c r="H37" s="115"/>
      <c r="I37" s="115"/>
      <c r="J37" s="115"/>
      <c r="K37" s="117"/>
    </row>
    <row r="38" spans="1:11" x14ac:dyDescent="0.25">
      <c r="A38" s="113"/>
      <c r="B38" s="115"/>
      <c r="C38" s="115"/>
      <c r="D38" s="115"/>
      <c r="E38" s="115"/>
      <c r="F38" s="115"/>
      <c r="G38" s="115"/>
      <c r="H38" s="115"/>
      <c r="I38" s="115"/>
      <c r="J38" s="115"/>
      <c r="K38" s="117"/>
    </row>
    <row r="39" spans="1:11" x14ac:dyDescent="0.25">
      <c r="A39" s="113"/>
      <c r="C39" s="115"/>
      <c r="D39" s="115"/>
      <c r="E39" s="115"/>
      <c r="F39" s="115"/>
      <c r="G39" s="115"/>
      <c r="H39" s="115"/>
      <c r="I39" s="115"/>
      <c r="J39" s="115"/>
      <c r="K39" s="117"/>
    </row>
    <row r="40" spans="1:11" ht="14.25" customHeight="1" x14ac:dyDescent="0.25">
      <c r="A40" s="113"/>
      <c r="B40" s="271" t="s">
        <v>188</v>
      </c>
      <c r="C40" s="271"/>
      <c r="D40" s="271"/>
      <c r="E40" s="271"/>
      <c r="F40" s="271"/>
      <c r="G40" s="271"/>
      <c r="H40" s="271"/>
      <c r="I40" s="271"/>
      <c r="J40" s="271"/>
      <c r="K40" s="117"/>
    </row>
    <row r="41" spans="1:11" x14ac:dyDescent="0.25">
      <c r="A41" s="113"/>
      <c r="B41" s="271"/>
      <c r="C41" s="271"/>
      <c r="D41" s="271"/>
      <c r="E41" s="271"/>
      <c r="F41" s="271"/>
      <c r="G41" s="271"/>
      <c r="H41" s="271"/>
      <c r="I41" s="271"/>
      <c r="J41" s="271"/>
      <c r="K41" s="117"/>
    </row>
    <row r="42" spans="1:11" x14ac:dyDescent="0.25">
      <c r="A42" s="113"/>
      <c r="B42" s="271"/>
      <c r="C42" s="271"/>
      <c r="D42" s="271"/>
      <c r="E42" s="271"/>
      <c r="F42" s="271"/>
      <c r="G42" s="271"/>
      <c r="H42" s="271"/>
      <c r="I42" s="271"/>
      <c r="J42" s="271"/>
      <c r="K42" s="117"/>
    </row>
    <row r="43" spans="1:11" x14ac:dyDescent="0.25">
      <c r="A43" s="113"/>
      <c r="B43" s="120"/>
      <c r="C43" s="120"/>
      <c r="D43" s="120"/>
      <c r="E43" s="120"/>
      <c r="F43" s="120"/>
      <c r="G43" s="120"/>
      <c r="H43" s="120"/>
      <c r="I43" s="120"/>
      <c r="J43" s="120"/>
      <c r="K43" s="117"/>
    </row>
    <row r="44" spans="1:11" x14ac:dyDescent="0.25">
      <c r="A44" s="113"/>
      <c r="B44" s="115"/>
      <c r="C44" s="115"/>
      <c r="D44" s="115"/>
      <c r="E44" s="115"/>
      <c r="F44" s="115"/>
      <c r="G44" s="115"/>
      <c r="H44" s="115"/>
      <c r="I44" s="115"/>
      <c r="J44" s="115"/>
      <c r="K44" s="117"/>
    </row>
    <row r="45" spans="1:11" ht="18.75" x14ac:dyDescent="0.3">
      <c r="A45" s="113"/>
      <c r="B45" s="270" t="s">
        <v>182</v>
      </c>
      <c r="C45" s="270"/>
      <c r="D45" s="270"/>
      <c r="E45" s="270"/>
      <c r="F45" s="270"/>
      <c r="G45" s="270"/>
      <c r="H45" s="270"/>
      <c r="I45" s="270"/>
      <c r="J45" s="270"/>
      <c r="K45" s="117"/>
    </row>
    <row r="46" spans="1:11" ht="18.75" x14ac:dyDescent="0.3">
      <c r="A46" s="113"/>
      <c r="B46" s="270" t="s">
        <v>183</v>
      </c>
      <c r="C46" s="270"/>
      <c r="D46" s="270"/>
      <c r="E46" s="270"/>
      <c r="F46" s="270"/>
      <c r="G46" s="270"/>
      <c r="H46" s="270"/>
      <c r="I46" s="270"/>
      <c r="J46" s="270"/>
      <c r="K46" s="117"/>
    </row>
    <row r="47" spans="1:11" x14ac:dyDescent="0.25">
      <c r="A47" s="113"/>
      <c r="B47" s="115"/>
      <c r="C47" s="115"/>
      <c r="D47" s="115"/>
      <c r="E47" s="115"/>
      <c r="F47" s="115"/>
      <c r="G47" s="115"/>
      <c r="H47" s="115"/>
      <c r="I47" s="115"/>
      <c r="J47" s="115"/>
      <c r="K47" s="117"/>
    </row>
    <row r="48" spans="1:11" x14ac:dyDescent="0.25">
      <c r="A48" s="113"/>
      <c r="B48" s="115"/>
      <c r="C48" s="115"/>
      <c r="D48" s="115"/>
      <c r="E48" s="115"/>
      <c r="F48" s="115"/>
      <c r="G48" s="115"/>
      <c r="H48" s="115"/>
      <c r="I48" s="115"/>
      <c r="J48" s="115"/>
      <c r="K48" s="117"/>
    </row>
    <row r="49" spans="1:11" x14ac:dyDescent="0.25">
      <c r="A49" s="113"/>
      <c r="B49" s="115"/>
      <c r="C49" s="115"/>
      <c r="D49" s="115"/>
      <c r="E49" s="115"/>
      <c r="F49" s="115"/>
      <c r="G49" s="115"/>
      <c r="H49" s="115"/>
      <c r="I49" s="115"/>
      <c r="J49" s="115"/>
      <c r="K49" s="117"/>
    </row>
    <row r="50" spans="1:11" ht="15.75" thickBot="1" x14ac:dyDescent="0.3">
      <c r="A50" s="121"/>
      <c r="B50" s="122"/>
      <c r="C50" s="122"/>
      <c r="D50" s="122"/>
      <c r="E50" s="122"/>
      <c r="F50" s="122"/>
      <c r="G50" s="122"/>
      <c r="H50" s="122"/>
      <c r="I50" s="122"/>
      <c r="J50" s="123" t="s">
        <v>312</v>
      </c>
      <c r="K50" s="124"/>
    </row>
    <row r="51" spans="1:11" ht="15.75" thickTop="1" x14ac:dyDescent="0.25">
      <c r="A51" s="115"/>
      <c r="B51" s="115"/>
      <c r="C51" s="115"/>
      <c r="D51" s="115"/>
      <c r="E51" s="115"/>
      <c r="F51" s="115"/>
      <c r="G51" s="115"/>
      <c r="H51" s="115"/>
      <c r="I51" s="115"/>
      <c r="J51" s="115"/>
      <c r="K51" s="115"/>
    </row>
    <row r="52" spans="1:11" x14ac:dyDescent="0.25">
      <c r="K52" s="115"/>
    </row>
    <row r="53" spans="1:11" x14ac:dyDescent="0.25">
      <c r="K53" s="115"/>
    </row>
    <row r="54" spans="1:11" x14ac:dyDescent="0.25">
      <c r="K54" s="115"/>
    </row>
    <row r="55" spans="1:11" x14ac:dyDescent="0.25">
      <c r="K55" s="115"/>
    </row>
    <row r="56" spans="1:11" x14ac:dyDescent="0.25">
      <c r="K56" s="115"/>
    </row>
    <row r="57" spans="1:11" x14ac:dyDescent="0.25">
      <c r="K57" s="115"/>
    </row>
    <row r="58" spans="1:11" x14ac:dyDescent="0.25">
      <c r="K58" s="115"/>
    </row>
    <row r="59" spans="1:11" x14ac:dyDescent="0.25">
      <c r="K59" s="115"/>
    </row>
    <row r="60" spans="1:11" x14ac:dyDescent="0.25">
      <c r="K60" s="115"/>
    </row>
    <row r="61" spans="1:11" x14ac:dyDescent="0.25">
      <c r="K61" s="115"/>
    </row>
    <row r="62" spans="1:11" x14ac:dyDescent="0.25">
      <c r="K62" s="115"/>
    </row>
    <row r="63" spans="1:11" x14ac:dyDescent="0.25">
      <c r="K63" s="115"/>
    </row>
    <row r="64" spans="1:11" x14ac:dyDescent="0.25">
      <c r="K64" s="115"/>
    </row>
    <row r="65" spans="11:11" x14ac:dyDescent="0.25">
      <c r="K65" s="115"/>
    </row>
    <row r="66" spans="11:11" x14ac:dyDescent="0.25">
      <c r="K66" s="115"/>
    </row>
    <row r="67" spans="11:11" x14ac:dyDescent="0.25">
      <c r="K67" s="115"/>
    </row>
    <row r="68" spans="11:11" x14ac:dyDescent="0.25">
      <c r="K68" s="115"/>
    </row>
    <row r="69" spans="11:11" x14ac:dyDescent="0.25">
      <c r="K69" s="115"/>
    </row>
    <row r="70" spans="11:11" x14ac:dyDescent="0.25">
      <c r="K70" s="115"/>
    </row>
    <row r="71" spans="11:11" x14ac:dyDescent="0.25">
      <c r="K71" s="115"/>
    </row>
    <row r="72" spans="11:11" x14ac:dyDescent="0.25">
      <c r="K72" s="115"/>
    </row>
    <row r="73" spans="11:11" x14ac:dyDescent="0.25">
      <c r="K73" s="115"/>
    </row>
    <row r="74" spans="11:11" x14ac:dyDescent="0.25">
      <c r="K74" s="115"/>
    </row>
    <row r="75" spans="11:11" x14ac:dyDescent="0.25">
      <c r="K75" s="115"/>
    </row>
    <row r="76" spans="11:11" x14ac:dyDescent="0.25">
      <c r="K76" s="115"/>
    </row>
    <row r="77" spans="11:11" x14ac:dyDescent="0.25">
      <c r="K77" s="115"/>
    </row>
    <row r="78" spans="11:11" x14ac:dyDescent="0.25">
      <c r="K78" s="115"/>
    </row>
    <row r="79" spans="11:11" x14ac:dyDescent="0.25">
      <c r="K79" s="115"/>
    </row>
    <row r="80" spans="11:11" x14ac:dyDescent="0.25">
      <c r="K80" s="115"/>
    </row>
    <row r="81" spans="11:11" x14ac:dyDescent="0.25">
      <c r="K81" s="115"/>
    </row>
    <row r="82" spans="11:11" x14ac:dyDescent="0.25">
      <c r="K82" s="115"/>
    </row>
    <row r="83" spans="11:11" x14ac:dyDescent="0.25">
      <c r="K83" s="115"/>
    </row>
    <row r="84" spans="11:11" x14ac:dyDescent="0.25">
      <c r="K84" s="115"/>
    </row>
    <row r="85" spans="11:11" x14ac:dyDescent="0.25">
      <c r="K85" s="115"/>
    </row>
    <row r="86" spans="11:11" x14ac:dyDescent="0.25">
      <c r="K86" s="115"/>
    </row>
    <row r="87" spans="11:11" x14ac:dyDescent="0.25">
      <c r="K87" s="115"/>
    </row>
    <row r="88" spans="11:11" x14ac:dyDescent="0.25">
      <c r="K88" s="115"/>
    </row>
    <row r="89" spans="11:11" x14ac:dyDescent="0.25">
      <c r="K89" s="115"/>
    </row>
    <row r="90" spans="11:11" x14ac:dyDescent="0.25">
      <c r="K90" s="115"/>
    </row>
    <row r="91" spans="11:11" x14ac:dyDescent="0.25">
      <c r="K91" s="115"/>
    </row>
    <row r="92" spans="11:11" x14ac:dyDescent="0.25">
      <c r="K92" s="115"/>
    </row>
    <row r="93" spans="11:11" x14ac:dyDescent="0.25">
      <c r="K93" s="115"/>
    </row>
    <row r="94" spans="11:11" x14ac:dyDescent="0.25">
      <c r="K94" s="115"/>
    </row>
    <row r="95" spans="11:11" x14ac:dyDescent="0.25">
      <c r="K95" s="115"/>
    </row>
    <row r="96" spans="11:11" x14ac:dyDescent="0.25">
      <c r="K96" s="115"/>
    </row>
    <row r="97" spans="11:11" x14ac:dyDescent="0.25">
      <c r="K97" s="115"/>
    </row>
    <row r="98" spans="11:11" x14ac:dyDescent="0.25">
      <c r="K98" s="115"/>
    </row>
    <row r="99" spans="11:11" x14ac:dyDescent="0.25">
      <c r="K99" s="115"/>
    </row>
    <row r="100" spans="11:11" x14ac:dyDescent="0.25">
      <c r="K100" s="115"/>
    </row>
    <row r="101" spans="11:11" x14ac:dyDescent="0.25">
      <c r="K101" s="115"/>
    </row>
    <row r="102" spans="11:11" x14ac:dyDescent="0.25">
      <c r="K102" s="115"/>
    </row>
    <row r="103" spans="11:11" x14ac:dyDescent="0.25">
      <c r="K103" s="115"/>
    </row>
    <row r="104" spans="11:11" x14ac:dyDescent="0.25">
      <c r="K104" s="115"/>
    </row>
    <row r="105" spans="11:11" x14ac:dyDescent="0.25">
      <c r="K105" s="115"/>
    </row>
    <row r="106" spans="11:11" x14ac:dyDescent="0.25">
      <c r="K106" s="115"/>
    </row>
    <row r="107" spans="11:11" x14ac:dyDescent="0.25">
      <c r="K107" s="115"/>
    </row>
    <row r="108" spans="11:11" x14ac:dyDescent="0.25">
      <c r="K108" s="115"/>
    </row>
    <row r="109" spans="11:11" x14ac:dyDescent="0.25">
      <c r="K109" s="115"/>
    </row>
    <row r="110" spans="11:11" x14ac:dyDescent="0.25">
      <c r="K110" s="115"/>
    </row>
    <row r="111" spans="11:11" x14ac:dyDescent="0.25">
      <c r="K111" s="115"/>
    </row>
    <row r="112" spans="11:11" x14ac:dyDescent="0.25">
      <c r="K112" s="115"/>
    </row>
    <row r="113" spans="11:11" x14ac:dyDescent="0.25">
      <c r="K113" s="115"/>
    </row>
    <row r="114" spans="11:11" x14ac:dyDescent="0.25">
      <c r="K114" s="115"/>
    </row>
    <row r="115" spans="11:11" x14ac:dyDescent="0.25">
      <c r="K115" s="115"/>
    </row>
    <row r="116" spans="11:11" x14ac:dyDescent="0.25">
      <c r="K116" s="115"/>
    </row>
    <row r="117" spans="11:11" x14ac:dyDescent="0.25">
      <c r="K117" s="115"/>
    </row>
    <row r="118" spans="11:11" x14ac:dyDescent="0.25">
      <c r="K118" s="115"/>
    </row>
    <row r="119" spans="11:11" x14ac:dyDescent="0.25">
      <c r="K119" s="115"/>
    </row>
    <row r="120" spans="11:11" x14ac:dyDescent="0.25">
      <c r="K120" s="115"/>
    </row>
    <row r="121" spans="11:11" x14ac:dyDescent="0.25">
      <c r="K121" s="115"/>
    </row>
    <row r="122" spans="11:11" x14ac:dyDescent="0.25">
      <c r="K122" s="115"/>
    </row>
    <row r="123" spans="11:11" x14ac:dyDescent="0.25">
      <c r="K123" s="115"/>
    </row>
    <row r="124" spans="11:11" x14ac:dyDescent="0.25">
      <c r="K124" s="115"/>
    </row>
    <row r="125" spans="11:11" x14ac:dyDescent="0.25">
      <c r="K125" s="115"/>
    </row>
    <row r="126" spans="11:11" x14ac:dyDescent="0.25">
      <c r="K126" s="115"/>
    </row>
    <row r="127" spans="11:11" x14ac:dyDescent="0.25">
      <c r="K127" s="115"/>
    </row>
    <row r="128" spans="11:11" x14ac:dyDescent="0.25">
      <c r="K128" s="115"/>
    </row>
    <row r="129" spans="11:11" x14ac:dyDescent="0.25">
      <c r="K129" s="115"/>
    </row>
    <row r="130" spans="11:11" x14ac:dyDescent="0.25">
      <c r="K130" s="115"/>
    </row>
    <row r="131" spans="11:11" x14ac:dyDescent="0.25">
      <c r="K131" s="115"/>
    </row>
    <row r="132" spans="11:11" x14ac:dyDescent="0.25">
      <c r="K132" s="115"/>
    </row>
    <row r="133" spans="11:11" x14ac:dyDescent="0.25">
      <c r="K133" s="115"/>
    </row>
    <row r="134" spans="11:11" x14ac:dyDescent="0.25">
      <c r="K134" s="115"/>
    </row>
    <row r="135" spans="11:11" x14ac:dyDescent="0.25">
      <c r="K135" s="115"/>
    </row>
    <row r="136" spans="11:11" x14ac:dyDescent="0.25">
      <c r="K136" s="115"/>
    </row>
    <row r="137" spans="11:11" x14ac:dyDescent="0.25">
      <c r="K137" s="115"/>
    </row>
    <row r="138" spans="11:11" x14ac:dyDescent="0.25">
      <c r="K138" s="115"/>
    </row>
    <row r="139" spans="11:11" x14ac:dyDescent="0.25">
      <c r="K139" s="115"/>
    </row>
    <row r="140" spans="11:11" x14ac:dyDescent="0.25">
      <c r="K140" s="115"/>
    </row>
    <row r="141" spans="11:11" x14ac:dyDescent="0.25">
      <c r="K141" s="115"/>
    </row>
    <row r="142" spans="11:11" x14ac:dyDescent="0.25">
      <c r="K142" s="115"/>
    </row>
    <row r="143" spans="11:11" x14ac:dyDescent="0.25">
      <c r="K143" s="115"/>
    </row>
    <row r="144" spans="11:11" x14ac:dyDescent="0.25">
      <c r="K144" s="115"/>
    </row>
    <row r="145" spans="1:11" x14ac:dyDescent="0.25">
      <c r="K145" s="115"/>
    </row>
    <row r="146" spans="1:11" x14ac:dyDescent="0.25">
      <c r="K146" s="115"/>
    </row>
    <row r="147" spans="1:11" x14ac:dyDescent="0.25">
      <c r="K147" s="115"/>
    </row>
    <row r="148" spans="1:11" x14ac:dyDescent="0.25">
      <c r="K148" s="115"/>
    </row>
    <row r="149" spans="1:11" x14ac:dyDescent="0.25">
      <c r="K149" s="115"/>
    </row>
    <row r="150" spans="1:11" x14ac:dyDescent="0.25">
      <c r="A150" s="115"/>
      <c r="B150" s="115"/>
      <c r="C150" s="115"/>
      <c r="D150" s="115"/>
      <c r="E150" s="115"/>
      <c r="F150" s="115"/>
      <c r="G150" s="115"/>
      <c r="H150" s="115"/>
      <c r="I150" s="115"/>
      <c r="J150" s="115"/>
      <c r="K150" s="115"/>
    </row>
  </sheetData>
  <sheetProtection algorithmName="SHA-512" hashValue="tOMC9x/RXHoicVJNYSWoqD0PnEoguIo4lSDnR2L2bjCSa0jwsBtlu70vPO/dvnstI3pSiXR/Tg1e99MKWitDEw==" saltValue="O4AUQ510fPKty/9cxHO4Jw==" spinCount="100000" sheet="1" objects="1" scenarios="1"/>
  <mergeCells count="4">
    <mergeCell ref="B45:J45"/>
    <mergeCell ref="B46:J46"/>
    <mergeCell ref="B40:J42"/>
    <mergeCell ref="B16:J27"/>
  </mergeCells>
  <pageMargins left="0.70866141732283472" right="0.70866141732283472" top="0.74803149606299213" bottom="0.74803149606299213" header="0.31496062992125984" footer="0.31496062992125984"/>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AO122"/>
  <sheetViews>
    <sheetView topLeftCell="A89" zoomScale="64" zoomScaleNormal="64" workbookViewId="0">
      <selection activeCell="B117" sqref="B117:D117"/>
    </sheetView>
  </sheetViews>
  <sheetFormatPr defaultColWidth="9" defaultRowHeight="15" x14ac:dyDescent="0.25"/>
  <cols>
    <col min="1" max="1" width="3.5703125" style="8" customWidth="1"/>
    <col min="2" max="2" width="10" style="205" customWidth="1"/>
    <col min="3" max="3" width="37.5703125" style="205" customWidth="1"/>
    <col min="4" max="4" width="54" style="205" customWidth="1"/>
    <col min="5" max="5" width="11.28515625" style="205" customWidth="1"/>
    <col min="6" max="6" width="9" style="219"/>
    <col min="7" max="7" width="1.28515625" style="205" customWidth="1"/>
    <col min="8" max="15" width="9" style="205"/>
    <col min="16" max="16" width="1.28515625" style="205" customWidth="1"/>
    <col min="17" max="32" width="9" style="205"/>
    <col min="33" max="33" width="1.42578125" style="205" customWidth="1"/>
    <col min="34" max="16384" width="9" style="205"/>
  </cols>
  <sheetData>
    <row r="2" spans="2:41" s="205" customFormat="1" x14ac:dyDescent="0.25">
      <c r="B2" s="398" t="s">
        <v>263</v>
      </c>
      <c r="C2" s="398"/>
      <c r="D2" s="398"/>
      <c r="E2" s="398"/>
      <c r="F2" s="398"/>
    </row>
    <row r="3" spans="2:41" s="205" customFormat="1" ht="2.1" customHeight="1" x14ac:dyDescent="0.25">
      <c r="B3" s="416"/>
      <c r="C3" s="416"/>
      <c r="D3" s="416"/>
      <c r="E3" s="416"/>
      <c r="F3" s="416"/>
    </row>
    <row r="4" spans="2:41" s="205" customFormat="1" x14ac:dyDescent="0.25">
      <c r="B4" s="398" t="s">
        <v>295</v>
      </c>
      <c r="C4" s="398"/>
      <c r="D4" s="398"/>
      <c r="E4" s="398"/>
      <c r="F4" s="398"/>
    </row>
    <row r="5" spans="2:41" s="209" customFormat="1" ht="62.1" customHeight="1" x14ac:dyDescent="0.25">
      <c r="B5" s="417" t="s">
        <v>242</v>
      </c>
      <c r="C5" s="417"/>
      <c r="D5" s="417"/>
      <c r="E5" s="417"/>
      <c r="F5" s="417"/>
    </row>
    <row r="6" spans="2:41" s="205" customFormat="1" ht="60.4" customHeight="1" x14ac:dyDescent="0.25">
      <c r="B6" s="295" t="str">
        <f>'2. Datu ievade'!B8</f>
        <v xml:space="preserve">Ģeotelpiskās vienības pēc zemes seguma veida
Ekosistēma // Apakšsistēma/ģeotelpiskā vienība (1.līmenis) // Apakšsistēma/ģeotelpiskā vienība (2.līmenis)
</v>
      </c>
      <c r="C6" s="295"/>
      <c r="D6" s="295"/>
      <c r="E6" s="210" t="str">
        <f>'2. Datu ievade'!E8</f>
        <v>Attiecināms
1/0</v>
      </c>
      <c r="F6" s="211" t="str">
        <f>'2. Datu ievade'!F8</f>
        <v>Platība (ha):
pašreizējā situācija
(scenāriji
1, 2)</v>
      </c>
      <c r="H6" s="244" t="s">
        <v>15</v>
      </c>
      <c r="I6" s="244" t="s">
        <v>17</v>
      </c>
      <c r="J6" s="244" t="s">
        <v>45</v>
      </c>
      <c r="K6" s="244" t="s">
        <v>47</v>
      </c>
      <c r="L6" s="244" t="s">
        <v>52</v>
      </c>
      <c r="M6" s="244" t="s">
        <v>291</v>
      </c>
      <c r="N6" s="244" t="s">
        <v>292</v>
      </c>
      <c r="O6" s="244" t="s">
        <v>293</v>
      </c>
      <c r="Q6" s="244" t="s">
        <v>58</v>
      </c>
      <c r="R6" s="244" t="s">
        <v>61</v>
      </c>
      <c r="S6" s="244" t="s">
        <v>64</v>
      </c>
      <c r="T6" s="244" t="s">
        <v>69</v>
      </c>
      <c r="U6" s="244" t="s">
        <v>72</v>
      </c>
      <c r="V6" s="244" t="s">
        <v>75</v>
      </c>
      <c r="W6" s="244" t="str">
        <f>T6</f>
        <v>B4</v>
      </c>
      <c r="X6" s="244" t="s">
        <v>80</v>
      </c>
      <c r="Y6" s="244" t="s">
        <v>85</v>
      </c>
      <c r="Z6" s="244" t="s">
        <v>88</v>
      </c>
      <c r="AA6" s="244" t="s">
        <v>91</v>
      </c>
      <c r="AB6" s="244" t="s">
        <v>94</v>
      </c>
      <c r="AC6" s="244" t="s">
        <v>97</v>
      </c>
      <c r="AD6" s="244" t="s">
        <v>288</v>
      </c>
      <c r="AE6" s="244" t="s">
        <v>289</v>
      </c>
      <c r="AF6" s="244" t="s">
        <v>290</v>
      </c>
      <c r="AH6" s="244" t="s">
        <v>103</v>
      </c>
      <c r="AI6" s="244" t="s">
        <v>106</v>
      </c>
      <c r="AJ6" s="244" t="s">
        <v>110</v>
      </c>
      <c r="AK6" s="244" t="s">
        <v>113</v>
      </c>
      <c r="AL6" s="244" t="s">
        <v>116</v>
      </c>
      <c r="AM6" s="244" t="s">
        <v>283</v>
      </c>
      <c r="AN6" s="244" t="s">
        <v>284</v>
      </c>
      <c r="AO6" s="244" t="s">
        <v>285</v>
      </c>
    </row>
    <row r="7" spans="2:41" s="205" customFormat="1" x14ac:dyDescent="0.25">
      <c r="B7" s="315" t="str">
        <f>'2. Datu ievade'!B9</f>
        <v>Pludmale</v>
      </c>
      <c r="C7" s="315"/>
      <c r="D7" s="315"/>
      <c r="E7" s="213">
        <f>'2. Datu ievade'!E9</f>
        <v>1</v>
      </c>
      <c r="F7" s="214">
        <f>'2. Datu ievade'!F9</f>
        <v>16.399999999999999</v>
      </c>
      <c r="H7" s="246">
        <f>'4. Nodrošinājuma EP'!K7</f>
        <v>0</v>
      </c>
      <c r="I7" s="246">
        <f>'4. Nodrošinājuma EP'!P7</f>
        <v>0</v>
      </c>
      <c r="J7" s="246">
        <f>'4. Nodrošinājuma EP'!U7</f>
        <v>0</v>
      </c>
      <c r="K7" s="246">
        <f>'4. Nodrošinājuma EP'!AB7</f>
        <v>0</v>
      </c>
      <c r="L7" s="246">
        <f>'4. Nodrošinājuma EP'!AG7</f>
        <v>0</v>
      </c>
      <c r="M7" s="246">
        <f>'4. Nodrošinājuma EP'!AJ7</f>
        <v>0</v>
      </c>
      <c r="N7" s="246">
        <f>'4. Nodrošinājuma EP'!AM7</f>
        <v>0</v>
      </c>
      <c r="O7" s="246">
        <f>'4. Nodrošinājuma EP'!AP7</f>
        <v>0</v>
      </c>
      <c r="Q7" s="246">
        <f>'5. Regulējošie EP'!N7</f>
        <v>43.199999999999996</v>
      </c>
      <c r="R7" s="246">
        <f>'5. Regulējošie EP'!V7</f>
        <v>0</v>
      </c>
      <c r="S7" s="246">
        <f>'5. Regulējošie EP'!Z7</f>
        <v>0</v>
      </c>
      <c r="T7" s="246">
        <f>'5. Regulējošie EP'!AH7</f>
        <v>0</v>
      </c>
      <c r="U7" s="246">
        <f>'5. Regulējošie EP'!AM7</f>
        <v>15548.780487804879</v>
      </c>
      <c r="V7" s="246">
        <f>'5. Regulējošie EP'!AW7</f>
        <v>0</v>
      </c>
      <c r="W7" s="246">
        <f>T7</f>
        <v>0</v>
      </c>
      <c r="X7" s="246">
        <f>'5. Regulējošie EP'!BE7</f>
        <v>4893.2968223300177</v>
      </c>
      <c r="Y7" s="246">
        <f>'5. Regulējošie EP'!BM7</f>
        <v>19.649999999999995</v>
      </c>
      <c r="Z7" s="246">
        <f>'5. Regulējošie EP'!BU7</f>
        <v>114.56145109340562</v>
      </c>
      <c r="AA7" s="246">
        <f>'5. Regulējošie EP'!CC7</f>
        <v>0</v>
      </c>
      <c r="AB7" s="246">
        <f>'5. Regulējošie EP'!CK7</f>
        <v>0</v>
      </c>
      <c r="AC7" s="246">
        <f>'5. Regulējošie EP'!CS7</f>
        <v>0</v>
      </c>
      <c r="AD7" s="246">
        <f>'5. Regulējošie EP'!CV7</f>
        <v>0</v>
      </c>
      <c r="AE7" s="246">
        <f>'5. Regulējošie EP'!CY7</f>
        <v>0</v>
      </c>
      <c r="AF7" s="246">
        <f>'5. Regulējošie EP'!DB7</f>
        <v>0</v>
      </c>
      <c r="AH7" s="246">
        <f>'6. Kultūras EP'!N7</f>
        <v>36.220000000000006</v>
      </c>
      <c r="AI7" s="246">
        <f>'6. Kultūras EP'!V7</f>
        <v>2178.4454674545373</v>
      </c>
      <c r="AJ7" s="246">
        <f>'6. Kultūras EP'!AD7</f>
        <v>0.2550396390589752</v>
      </c>
      <c r="AK7" s="246">
        <f>'6. Kultūras EP'!AL7</f>
        <v>1.2577888675623801</v>
      </c>
      <c r="AL7" s="246">
        <f>'6. Kultūras EP'!AT7</f>
        <v>1913.2377158815323</v>
      </c>
      <c r="AM7" s="246">
        <f>'6. Kultūras EP'!AW7</f>
        <v>0</v>
      </c>
      <c r="AN7" s="246">
        <f>'6. Kultūras EP'!AZ7</f>
        <v>0</v>
      </c>
      <c r="AO7" s="246">
        <f>'6. Kultūras EP'!BC7</f>
        <v>0</v>
      </c>
    </row>
    <row r="8" spans="2:41" s="205" customFormat="1" x14ac:dyDescent="0.25">
      <c r="B8" s="319" t="str">
        <f>'2. Datu ievade'!B10</f>
        <v>Kāpas</v>
      </c>
      <c r="C8" s="315" t="str">
        <f>'2. Datu ievade'!C10</f>
        <v>Embrionālās kāpas (biotops 2110)</v>
      </c>
      <c r="D8" s="315"/>
      <c r="E8" s="213">
        <f>'2. Datu ievade'!E10</f>
        <v>1</v>
      </c>
      <c r="F8" s="214">
        <f>'2. Datu ievade'!F10</f>
        <v>0.85</v>
      </c>
      <c r="H8" s="246">
        <f>'4. Nodrošinājuma EP'!K8</f>
        <v>0</v>
      </c>
      <c r="I8" s="246">
        <f>'4. Nodrošinājuma EP'!P8</f>
        <v>0</v>
      </c>
      <c r="J8" s="246">
        <f>'4. Nodrošinājuma EP'!U8</f>
        <v>0</v>
      </c>
      <c r="K8" s="246">
        <f>'4. Nodrošinājuma EP'!AB8</f>
        <v>0</v>
      </c>
      <c r="L8" s="246">
        <f>'4. Nodrošinājuma EP'!AG8</f>
        <v>0</v>
      </c>
      <c r="M8" s="246">
        <f>'4. Nodrošinājuma EP'!AJ8</f>
        <v>0</v>
      </c>
      <c r="N8" s="246">
        <f>'4. Nodrošinājuma EP'!AM8</f>
        <v>0</v>
      </c>
      <c r="O8" s="246">
        <f>'4. Nodrošinājuma EP'!AP8</f>
        <v>0</v>
      </c>
      <c r="Q8" s="246">
        <f>'5. Regulējošie EP'!N8</f>
        <v>43.2</v>
      </c>
      <c r="R8" s="246">
        <f>'5. Regulējošie EP'!V8</f>
        <v>0</v>
      </c>
      <c r="S8" s="246">
        <f>'5. Regulējošie EP'!Z8</f>
        <v>0</v>
      </c>
      <c r="T8" s="246">
        <f>'5. Regulējošie EP'!AH8</f>
        <v>3938.7622941510504</v>
      </c>
      <c r="U8" s="246">
        <f>'5. Regulējošie EP'!AM8</f>
        <v>0</v>
      </c>
      <c r="V8" s="246">
        <f>'5. Regulējošie EP'!AW8</f>
        <v>0</v>
      </c>
      <c r="W8" s="246">
        <f t="shared" ref="W8:W38" si="0">T8</f>
        <v>3938.7622941510504</v>
      </c>
      <c r="X8" s="246">
        <f>'5. Regulējošie EP'!BE8</f>
        <v>4893.2968223300177</v>
      </c>
      <c r="Y8" s="246">
        <f>'5. Regulējošie EP'!BM8</f>
        <v>0</v>
      </c>
      <c r="Z8" s="246">
        <f>'5. Regulējošie EP'!BU8</f>
        <v>114.56145109340562</v>
      </c>
      <c r="AA8" s="246">
        <f>'5. Regulējošie EP'!CC8</f>
        <v>0</v>
      </c>
      <c r="AB8" s="246">
        <f>'5. Regulējošie EP'!CK8</f>
        <v>0</v>
      </c>
      <c r="AC8" s="246">
        <f>'5. Regulējošie EP'!CS8</f>
        <v>0</v>
      </c>
      <c r="AD8" s="246">
        <f>'5. Regulējošie EP'!CV8</f>
        <v>0</v>
      </c>
      <c r="AE8" s="246">
        <f>'5. Regulējošie EP'!CY8</f>
        <v>0</v>
      </c>
      <c r="AF8" s="246">
        <f>'5. Regulējošie EP'!DB8</f>
        <v>0</v>
      </c>
      <c r="AH8" s="246">
        <f>'6. Kultūras EP'!N8</f>
        <v>36.220000000000006</v>
      </c>
      <c r="AI8" s="246">
        <f>'6. Kultūras EP'!V8</f>
        <v>2178.4454674545373</v>
      </c>
      <c r="AJ8" s="246">
        <f>'6. Kultūras EP'!AD8</f>
        <v>0.2550396390589752</v>
      </c>
      <c r="AK8" s="246">
        <f>'6. Kultūras EP'!AL8</f>
        <v>0</v>
      </c>
      <c r="AL8" s="246">
        <f>'6. Kultūras EP'!AT8</f>
        <v>2232.1106685284544</v>
      </c>
      <c r="AM8" s="246">
        <f>'6. Kultūras EP'!AW8</f>
        <v>0</v>
      </c>
      <c r="AN8" s="246">
        <f>'6. Kultūras EP'!AZ8</f>
        <v>0</v>
      </c>
      <c r="AO8" s="246">
        <f>'6. Kultūras EP'!BC8</f>
        <v>0</v>
      </c>
    </row>
    <row r="9" spans="2:41" s="205" customFormat="1" x14ac:dyDescent="0.25">
      <c r="B9" s="320"/>
      <c r="C9" s="315" t="str">
        <f>'2. Datu ievade'!C11</f>
        <v>Priekškāpas (biotops 2120)</v>
      </c>
      <c r="D9" s="315"/>
      <c r="E9" s="213">
        <f>'2. Datu ievade'!E11</f>
        <v>1</v>
      </c>
      <c r="F9" s="214">
        <f>'2. Datu ievade'!F11</f>
        <v>8.3800000000000008</v>
      </c>
      <c r="H9" s="246">
        <f>'4. Nodrošinājuma EP'!K9</f>
        <v>0</v>
      </c>
      <c r="I9" s="246">
        <f>'4. Nodrošinājuma EP'!P9</f>
        <v>0</v>
      </c>
      <c r="J9" s="246">
        <f>'4. Nodrošinājuma EP'!U9</f>
        <v>0</v>
      </c>
      <c r="K9" s="246">
        <f>'4. Nodrošinājuma EP'!AB9</f>
        <v>0</v>
      </c>
      <c r="L9" s="246">
        <f>'4. Nodrošinājuma EP'!AG9</f>
        <v>0</v>
      </c>
      <c r="M9" s="246">
        <f>'4. Nodrošinājuma EP'!AJ9</f>
        <v>0</v>
      </c>
      <c r="N9" s="246">
        <f>'4. Nodrošinājuma EP'!AM9</f>
        <v>0</v>
      </c>
      <c r="O9" s="246">
        <f>'4. Nodrošinājuma EP'!AP9</f>
        <v>0</v>
      </c>
      <c r="Q9" s="246">
        <f>'5. Regulējošie EP'!N9</f>
        <v>43.199999999999996</v>
      </c>
      <c r="R9" s="246">
        <f>'5. Regulējošie EP'!V9</f>
        <v>0</v>
      </c>
      <c r="S9" s="246">
        <f>'5. Regulējošie EP'!Z9</f>
        <v>0</v>
      </c>
      <c r="T9" s="246">
        <f>'5. Regulējošie EP'!AH9</f>
        <v>7877.5245883021016</v>
      </c>
      <c r="U9" s="246">
        <f>'5. Regulējošie EP'!AM9</f>
        <v>0</v>
      </c>
      <c r="V9" s="246">
        <f>'5. Regulējošie EP'!AW9</f>
        <v>0</v>
      </c>
      <c r="W9" s="246">
        <f t="shared" si="0"/>
        <v>7877.5245883021016</v>
      </c>
      <c r="X9" s="246">
        <f>'5. Regulējošie EP'!BE9</f>
        <v>4893.2968223300177</v>
      </c>
      <c r="Y9" s="246">
        <f>'5. Regulējošie EP'!BM9</f>
        <v>19.649999999999995</v>
      </c>
      <c r="Z9" s="246">
        <f>'5. Regulējošie EP'!BU9</f>
        <v>114.56145109340562</v>
      </c>
      <c r="AA9" s="246">
        <f>'5. Regulējošie EP'!CC9</f>
        <v>0</v>
      </c>
      <c r="AB9" s="246">
        <f>'5. Regulējošie EP'!CK9</f>
        <v>0</v>
      </c>
      <c r="AC9" s="246">
        <f>'5. Regulējošie EP'!CS9</f>
        <v>0</v>
      </c>
      <c r="AD9" s="246">
        <f>'5. Regulējošie EP'!CV9</f>
        <v>0</v>
      </c>
      <c r="AE9" s="246">
        <f>'5. Regulējošie EP'!CY9</f>
        <v>0</v>
      </c>
      <c r="AF9" s="246">
        <f>'5. Regulējošie EP'!DB9</f>
        <v>0</v>
      </c>
      <c r="AH9" s="246">
        <f>'6. Kultūras EP'!N9</f>
        <v>36.22</v>
      </c>
      <c r="AI9" s="246">
        <f>'6. Kultūras EP'!V9</f>
        <v>2178.4454674545373</v>
      </c>
      <c r="AJ9" s="246">
        <f>'6. Kultūras EP'!AD9</f>
        <v>0.2550396390589752</v>
      </c>
      <c r="AK9" s="246">
        <f>'6. Kultūras EP'!AL9</f>
        <v>0</v>
      </c>
      <c r="AL9" s="246">
        <f>'6. Kultūras EP'!AT9</f>
        <v>1913.2377158815323</v>
      </c>
      <c r="AM9" s="246">
        <f>'6. Kultūras EP'!AW9</f>
        <v>0</v>
      </c>
      <c r="AN9" s="246">
        <f>'6. Kultūras EP'!AZ9</f>
        <v>0</v>
      </c>
      <c r="AO9" s="246">
        <f>'6. Kultūras EP'!BC9</f>
        <v>0</v>
      </c>
    </row>
    <row r="10" spans="2:41" s="205" customFormat="1" x14ac:dyDescent="0.25">
      <c r="B10" s="320"/>
      <c r="C10" s="332" t="str">
        <f>'2. Datu ievade'!C12</f>
        <v>Lietotāja definēta papildus ģeotelpiskā vienība (citi jūras un iesāļu augteņu biotopi un/vai piejūras un iekšzemes kāpu biotopi)</v>
      </c>
      <c r="D10" s="332"/>
      <c r="E10" s="213">
        <f>'2. Datu ievade'!E12</f>
        <v>0</v>
      </c>
      <c r="F10" s="214">
        <f>'2. Datu ievade'!F12</f>
        <v>0</v>
      </c>
      <c r="H10" s="246">
        <f>'4. Nodrošinājuma EP'!K10</f>
        <v>0</v>
      </c>
      <c r="I10" s="246">
        <f>'4. Nodrošinājuma EP'!P10</f>
        <v>0</v>
      </c>
      <c r="J10" s="246">
        <f>'4. Nodrošinājuma EP'!U10</f>
        <v>0</v>
      </c>
      <c r="K10" s="246">
        <f>'4. Nodrošinājuma EP'!AB10</f>
        <v>0</v>
      </c>
      <c r="L10" s="246">
        <f>'4. Nodrošinājuma EP'!AG10</f>
        <v>0</v>
      </c>
      <c r="M10" s="246">
        <f>'4. Nodrošinājuma EP'!AJ10</f>
        <v>0</v>
      </c>
      <c r="N10" s="246">
        <f>'4. Nodrošinājuma EP'!AM10</f>
        <v>0</v>
      </c>
      <c r="O10" s="246">
        <f>'4. Nodrošinājuma EP'!AP10</f>
        <v>0</v>
      </c>
      <c r="Q10" s="246">
        <f>'5. Regulējošie EP'!N10</f>
        <v>0</v>
      </c>
      <c r="R10" s="246">
        <f>'5. Regulējošie EP'!V10</f>
        <v>0</v>
      </c>
      <c r="S10" s="246">
        <f>'5. Regulējošie EP'!Z10</f>
        <v>0</v>
      </c>
      <c r="T10" s="246">
        <f>'5. Regulējošie EP'!AH10</f>
        <v>0</v>
      </c>
      <c r="U10" s="246">
        <f>'5. Regulējošie EP'!AM10</f>
        <v>0</v>
      </c>
      <c r="V10" s="246">
        <f>'5. Regulējošie EP'!AW10</f>
        <v>0</v>
      </c>
      <c r="W10" s="246">
        <f t="shared" si="0"/>
        <v>0</v>
      </c>
      <c r="X10" s="246">
        <f>'5. Regulējošie EP'!BE10</f>
        <v>0</v>
      </c>
      <c r="Y10" s="246">
        <f>'5. Regulējošie EP'!BM10</f>
        <v>0</v>
      </c>
      <c r="Z10" s="246">
        <f>'5. Regulējošie EP'!BU10</f>
        <v>0</v>
      </c>
      <c r="AA10" s="246">
        <f>'5. Regulējošie EP'!CC10</f>
        <v>0</v>
      </c>
      <c r="AB10" s="246">
        <f>'5. Regulējošie EP'!CK10</f>
        <v>0</v>
      </c>
      <c r="AC10" s="246">
        <f>'5. Regulējošie EP'!CS10</f>
        <v>0</v>
      </c>
      <c r="AD10" s="246">
        <f>'5. Regulējošie EP'!CV10</f>
        <v>0</v>
      </c>
      <c r="AE10" s="246">
        <f>'5. Regulējošie EP'!CY10</f>
        <v>0</v>
      </c>
      <c r="AF10" s="246">
        <f>'5. Regulējošie EP'!DB10</f>
        <v>0</v>
      </c>
      <c r="AH10" s="246">
        <f>'6. Kultūras EP'!N10</f>
        <v>0</v>
      </c>
      <c r="AI10" s="246">
        <f>'6. Kultūras EP'!V10</f>
        <v>0</v>
      </c>
      <c r="AJ10" s="246">
        <f>'6. Kultūras EP'!AD10</f>
        <v>0</v>
      </c>
      <c r="AK10" s="246">
        <f>'6. Kultūras EP'!AL10</f>
        <v>0</v>
      </c>
      <c r="AL10" s="246">
        <f>'6. Kultūras EP'!AT10</f>
        <v>0</v>
      </c>
      <c r="AM10" s="246">
        <f>'6. Kultūras EP'!AW10</f>
        <v>0</v>
      </c>
      <c r="AN10" s="246">
        <f>'6. Kultūras EP'!AZ10</f>
        <v>0</v>
      </c>
      <c r="AO10" s="246">
        <f>'6. Kultūras EP'!BC10</f>
        <v>0</v>
      </c>
    </row>
    <row r="11" spans="2:41" s="205" customFormat="1" x14ac:dyDescent="0.25">
      <c r="B11" s="320"/>
      <c r="C11" s="332" t="str">
        <f>'2. Datu ievade'!C13</f>
        <v>Lietotāja definēta papildus ģeotelpiskā vienība (citi jūras un iesāļu augteņu biotopi un/vai piejūras un iekšzemes kāpu biotopi)</v>
      </c>
      <c r="D11" s="332"/>
      <c r="E11" s="213">
        <f>'2. Datu ievade'!E13</f>
        <v>0</v>
      </c>
      <c r="F11" s="214">
        <f>'2. Datu ievade'!F13</f>
        <v>0</v>
      </c>
      <c r="H11" s="246">
        <f>'4. Nodrošinājuma EP'!K11</f>
        <v>0</v>
      </c>
      <c r="I11" s="246">
        <f>'4. Nodrošinājuma EP'!P11</f>
        <v>0</v>
      </c>
      <c r="J11" s="246">
        <f>'4. Nodrošinājuma EP'!U11</f>
        <v>0</v>
      </c>
      <c r="K11" s="246">
        <f>'4. Nodrošinājuma EP'!AB11</f>
        <v>0</v>
      </c>
      <c r="L11" s="246">
        <f>'4. Nodrošinājuma EP'!AG11</f>
        <v>0</v>
      </c>
      <c r="M11" s="246">
        <f>'4. Nodrošinājuma EP'!AJ11</f>
        <v>0</v>
      </c>
      <c r="N11" s="246">
        <f>'4. Nodrošinājuma EP'!AM11</f>
        <v>0</v>
      </c>
      <c r="O11" s="246">
        <f>'4. Nodrošinājuma EP'!AP11</f>
        <v>0</v>
      </c>
      <c r="Q11" s="246">
        <f>'5. Regulējošie EP'!N11</f>
        <v>0</v>
      </c>
      <c r="R11" s="246">
        <f>'5. Regulējošie EP'!V11</f>
        <v>0</v>
      </c>
      <c r="S11" s="246">
        <f>'5. Regulējošie EP'!Z11</f>
        <v>0</v>
      </c>
      <c r="T11" s="246">
        <f>'5. Regulējošie EP'!AH11</f>
        <v>0</v>
      </c>
      <c r="U11" s="246">
        <f>'5. Regulējošie EP'!AM11</f>
        <v>0</v>
      </c>
      <c r="V11" s="246">
        <f>'5. Regulējošie EP'!AW11</f>
        <v>0</v>
      </c>
      <c r="W11" s="246">
        <f t="shared" si="0"/>
        <v>0</v>
      </c>
      <c r="X11" s="246">
        <f>'5. Regulējošie EP'!BE11</f>
        <v>0</v>
      </c>
      <c r="Y11" s="246">
        <f>'5. Regulējošie EP'!BM11</f>
        <v>0</v>
      </c>
      <c r="Z11" s="246">
        <f>'5. Regulējošie EP'!BU11</f>
        <v>0</v>
      </c>
      <c r="AA11" s="246">
        <f>'5. Regulējošie EP'!CC11</f>
        <v>0</v>
      </c>
      <c r="AB11" s="246">
        <f>'5. Regulējošie EP'!CK11</f>
        <v>0</v>
      </c>
      <c r="AC11" s="246">
        <f>'5. Regulējošie EP'!CS11</f>
        <v>0</v>
      </c>
      <c r="AD11" s="246">
        <f>'5. Regulējošie EP'!CV11</f>
        <v>0</v>
      </c>
      <c r="AE11" s="246">
        <f>'5. Regulējošie EP'!CY11</f>
        <v>0</v>
      </c>
      <c r="AF11" s="246">
        <f>'5. Regulējošie EP'!DB11</f>
        <v>0</v>
      </c>
      <c r="AH11" s="246">
        <f>'6. Kultūras EP'!N11</f>
        <v>0</v>
      </c>
      <c r="AI11" s="246">
        <f>'6. Kultūras EP'!V11</f>
        <v>0</v>
      </c>
      <c r="AJ11" s="246">
        <f>'6. Kultūras EP'!AD11</f>
        <v>0</v>
      </c>
      <c r="AK11" s="246">
        <f>'6. Kultūras EP'!AL11</f>
        <v>0</v>
      </c>
      <c r="AL11" s="246">
        <f>'6. Kultūras EP'!AT11</f>
        <v>0</v>
      </c>
      <c r="AM11" s="246">
        <f>'6. Kultūras EP'!AW11</f>
        <v>0</v>
      </c>
      <c r="AN11" s="246">
        <f>'6. Kultūras EP'!AZ11</f>
        <v>0</v>
      </c>
      <c r="AO11" s="246">
        <f>'6. Kultūras EP'!BC11</f>
        <v>0</v>
      </c>
    </row>
    <row r="12" spans="2:41" s="205" customFormat="1" x14ac:dyDescent="0.25">
      <c r="B12" s="321"/>
      <c r="C12" s="332" t="str">
        <f>'2. Datu ievade'!C14</f>
        <v>Lietotāja definēta papildus ģeotelpiskā vienība (citi jūras un iesāļu augteņu biotopi un/vai piejūras un iekšzemes kāpu biotopi)</v>
      </c>
      <c r="D12" s="332"/>
      <c r="E12" s="213">
        <f>'2. Datu ievade'!E14</f>
        <v>0</v>
      </c>
      <c r="F12" s="214">
        <f>'2. Datu ievade'!F14</f>
        <v>0</v>
      </c>
      <c r="H12" s="246">
        <f>'4. Nodrošinājuma EP'!K12</f>
        <v>0</v>
      </c>
      <c r="I12" s="246">
        <f>'4. Nodrošinājuma EP'!P12</f>
        <v>0</v>
      </c>
      <c r="J12" s="246">
        <f>'4. Nodrošinājuma EP'!U12</f>
        <v>0</v>
      </c>
      <c r="K12" s="246">
        <f>'4. Nodrošinājuma EP'!AB12</f>
        <v>0</v>
      </c>
      <c r="L12" s="246">
        <f>'4. Nodrošinājuma EP'!AG12</f>
        <v>0</v>
      </c>
      <c r="M12" s="246">
        <f>'4. Nodrošinājuma EP'!AJ12</f>
        <v>0</v>
      </c>
      <c r="N12" s="246">
        <f>'4. Nodrošinājuma EP'!AM12</f>
        <v>0</v>
      </c>
      <c r="O12" s="246">
        <f>'4. Nodrošinājuma EP'!AP12</f>
        <v>0</v>
      </c>
      <c r="Q12" s="246">
        <f>'5. Regulējošie EP'!N12</f>
        <v>0</v>
      </c>
      <c r="R12" s="246">
        <f>'5. Regulējošie EP'!V12</f>
        <v>0</v>
      </c>
      <c r="S12" s="246">
        <f>'5. Regulējošie EP'!Z12</f>
        <v>0</v>
      </c>
      <c r="T12" s="246">
        <f>'5. Regulējošie EP'!AH12</f>
        <v>0</v>
      </c>
      <c r="U12" s="246">
        <f>'5. Regulējošie EP'!AM12</f>
        <v>0</v>
      </c>
      <c r="V12" s="246">
        <f>'5. Regulējošie EP'!AW12</f>
        <v>0</v>
      </c>
      <c r="W12" s="246">
        <f t="shared" si="0"/>
        <v>0</v>
      </c>
      <c r="X12" s="246">
        <f>'5. Regulējošie EP'!BE12</f>
        <v>0</v>
      </c>
      <c r="Y12" s="246">
        <f>'5. Regulējošie EP'!BM12</f>
        <v>0</v>
      </c>
      <c r="Z12" s="246">
        <f>'5. Regulējošie EP'!BU12</f>
        <v>0</v>
      </c>
      <c r="AA12" s="246">
        <f>'5. Regulējošie EP'!CC12</f>
        <v>0</v>
      </c>
      <c r="AB12" s="246">
        <f>'5. Regulējošie EP'!CK12</f>
        <v>0</v>
      </c>
      <c r="AC12" s="246">
        <f>'5. Regulējošie EP'!CS12</f>
        <v>0</v>
      </c>
      <c r="AD12" s="246">
        <f>'5. Regulējošie EP'!CV12</f>
        <v>0</v>
      </c>
      <c r="AE12" s="246">
        <f>'5. Regulējošie EP'!CY12</f>
        <v>0</v>
      </c>
      <c r="AF12" s="246">
        <f>'5. Regulējošie EP'!DB12</f>
        <v>0</v>
      </c>
      <c r="AH12" s="246">
        <f>'6. Kultūras EP'!N12</f>
        <v>0</v>
      </c>
      <c r="AI12" s="246">
        <f>'6. Kultūras EP'!V12</f>
        <v>0</v>
      </c>
      <c r="AJ12" s="246">
        <f>'6. Kultūras EP'!AD12</f>
        <v>0</v>
      </c>
      <c r="AK12" s="246">
        <f>'6. Kultūras EP'!AL12</f>
        <v>0</v>
      </c>
      <c r="AL12" s="246">
        <f>'6. Kultūras EP'!AT12</f>
        <v>0</v>
      </c>
      <c r="AM12" s="246">
        <f>'6. Kultūras EP'!AW12</f>
        <v>0</v>
      </c>
      <c r="AN12" s="246">
        <f>'6. Kultūras EP'!AZ12</f>
        <v>0</v>
      </c>
      <c r="AO12" s="246">
        <f>'6. Kultūras EP'!BC12</f>
        <v>0</v>
      </c>
    </row>
    <row r="13" spans="2:41" s="205" customFormat="1" ht="14.25" customHeight="1" x14ac:dyDescent="0.25">
      <c r="B13" s="319" t="str">
        <f>'2. Datu ievade'!B15</f>
        <v>Upes un ezeri</v>
      </c>
      <c r="C13" s="322" t="str">
        <f>'2. Datu ievade'!C15</f>
        <v>Dabiski upju posmi (biotops 3260)</v>
      </c>
      <c r="D13" s="217" t="str">
        <f>'2. Datu ievade'!D15</f>
        <v>Maza, strauja (ritrāla) upe: INČUPE</v>
      </c>
      <c r="E13" s="213">
        <f>'2. Datu ievade'!E15</f>
        <v>1</v>
      </c>
      <c r="F13" s="214">
        <f>'2. Datu ievade'!F15</f>
        <v>3.71</v>
      </c>
      <c r="H13" s="246">
        <f>'4. Nodrošinājuma EP'!K13</f>
        <v>0</v>
      </c>
      <c r="I13" s="246">
        <f>'4. Nodrošinājuma EP'!P13</f>
        <v>20.669698222405952</v>
      </c>
      <c r="J13" s="246">
        <f>'4. Nodrošinājuma EP'!U13</f>
        <v>0</v>
      </c>
      <c r="K13" s="246">
        <f>'4. Nodrošinājuma EP'!AB13</f>
        <v>0</v>
      </c>
      <c r="L13" s="246">
        <f>'4. Nodrošinājuma EP'!AG13</f>
        <v>0</v>
      </c>
      <c r="M13" s="246">
        <f>'4. Nodrošinājuma EP'!AJ13</f>
        <v>0</v>
      </c>
      <c r="N13" s="246">
        <f>'4. Nodrošinājuma EP'!AM13</f>
        <v>0</v>
      </c>
      <c r="O13" s="246">
        <f>'4. Nodrošinājuma EP'!AP13</f>
        <v>0</v>
      </c>
      <c r="Q13" s="246">
        <f>'5. Regulējošie EP'!N13</f>
        <v>0</v>
      </c>
      <c r="R13" s="246">
        <f>'5. Regulējošie EP'!V13</f>
        <v>1638.7333333333333</v>
      </c>
      <c r="S13" s="246">
        <f>'5. Regulējošie EP'!Z13</f>
        <v>0</v>
      </c>
      <c r="T13" s="246">
        <f>'5. Regulējošie EP'!AH13</f>
        <v>0</v>
      </c>
      <c r="U13" s="246">
        <f>'5. Regulējošie EP'!AM13</f>
        <v>0</v>
      </c>
      <c r="V13" s="246">
        <f>'5. Regulējošie EP'!AW13</f>
        <v>0</v>
      </c>
      <c r="W13" s="246">
        <f t="shared" si="0"/>
        <v>0</v>
      </c>
      <c r="X13" s="246">
        <f>'5. Regulējošie EP'!BE13</f>
        <v>0</v>
      </c>
      <c r="Y13" s="246">
        <f>'5. Regulējošie EP'!BM13</f>
        <v>280.4864431780087</v>
      </c>
      <c r="Z13" s="246">
        <f>'5. Regulējošie EP'!BU13</f>
        <v>57.280725546702811</v>
      </c>
      <c r="AA13" s="246">
        <f>'5. Regulējošie EP'!CC13</f>
        <v>1638.7333333333333</v>
      </c>
      <c r="AB13" s="246">
        <f>'5. Regulējošie EP'!CK13</f>
        <v>0</v>
      </c>
      <c r="AC13" s="246">
        <f>'5. Regulējošie EP'!CS13</f>
        <v>0</v>
      </c>
      <c r="AD13" s="246">
        <f>'5. Regulējošie EP'!CV13</f>
        <v>0</v>
      </c>
      <c r="AE13" s="246">
        <f>'5. Regulējošie EP'!CY13</f>
        <v>0</v>
      </c>
      <c r="AF13" s="246">
        <f>'5. Regulējošie EP'!DB13</f>
        <v>0</v>
      </c>
      <c r="AH13" s="246">
        <f>'6. Kultūras EP'!N13</f>
        <v>36.220000000000006</v>
      </c>
      <c r="AI13" s="246">
        <f>'6. Kultūras EP'!V13</f>
        <v>1633.8341005909028</v>
      </c>
      <c r="AJ13" s="246">
        <f>'6. Kultūras EP'!AD13</f>
        <v>0.19127972929423137</v>
      </c>
      <c r="AK13" s="246">
        <f>'6. Kultūras EP'!AL13</f>
        <v>0</v>
      </c>
      <c r="AL13" s="246">
        <f>'6. Kultūras EP'!AT13</f>
        <v>1913.2377158815323</v>
      </c>
      <c r="AM13" s="246">
        <f>'6. Kultūras EP'!AW13</f>
        <v>0</v>
      </c>
      <c r="AN13" s="246">
        <f>'6. Kultūras EP'!AZ13</f>
        <v>0</v>
      </c>
      <c r="AO13" s="246">
        <f>'6. Kultūras EP'!BC13</f>
        <v>0</v>
      </c>
    </row>
    <row r="14" spans="2:41" s="205" customFormat="1" x14ac:dyDescent="0.25">
      <c r="B14" s="320"/>
      <c r="C14" s="323">
        <f>'2. Datu ievade'!C16</f>
        <v>0</v>
      </c>
      <c r="D14" s="217" t="str">
        <f>'2. Datu ievade'!D16</f>
        <v>Vidēja, strauja (ritrāla) upe: PĒTERUPE</v>
      </c>
      <c r="E14" s="213">
        <f>'2. Datu ievade'!E16</f>
        <v>1</v>
      </c>
      <c r="F14" s="214">
        <f>'2. Datu ievade'!F16</f>
        <v>3.71</v>
      </c>
      <c r="H14" s="246">
        <f>'4. Nodrošinājuma EP'!K14</f>
        <v>0</v>
      </c>
      <c r="I14" s="246">
        <f>'4. Nodrošinājuma EP'!P14</f>
        <v>20.669698222405952</v>
      </c>
      <c r="J14" s="246">
        <f>'4. Nodrošinājuma EP'!U14</f>
        <v>0</v>
      </c>
      <c r="K14" s="246">
        <f>'4. Nodrošinājuma EP'!AB14</f>
        <v>0</v>
      </c>
      <c r="L14" s="246">
        <f>'4. Nodrošinājuma EP'!AG14</f>
        <v>0</v>
      </c>
      <c r="M14" s="246">
        <f>'4. Nodrošinājuma EP'!AJ14</f>
        <v>0</v>
      </c>
      <c r="N14" s="246">
        <f>'4. Nodrošinājuma EP'!AM14</f>
        <v>0</v>
      </c>
      <c r="O14" s="246">
        <f>'4. Nodrošinājuma EP'!AP14</f>
        <v>0</v>
      </c>
      <c r="Q14" s="246">
        <f>'5. Regulējošie EP'!N14</f>
        <v>0</v>
      </c>
      <c r="R14" s="246">
        <f>'5. Regulējošie EP'!V14</f>
        <v>3277.4666666666667</v>
      </c>
      <c r="S14" s="246">
        <f>'5. Regulējošie EP'!Z14</f>
        <v>0</v>
      </c>
      <c r="T14" s="246">
        <f>'5. Regulējošie EP'!AH14</f>
        <v>0</v>
      </c>
      <c r="U14" s="246">
        <f>'5. Regulējošie EP'!AM14</f>
        <v>0</v>
      </c>
      <c r="V14" s="246">
        <f>'5. Regulējošie EP'!AW14</f>
        <v>0</v>
      </c>
      <c r="W14" s="246">
        <f t="shared" si="0"/>
        <v>0</v>
      </c>
      <c r="X14" s="246">
        <f>'5. Regulējošie EP'!BE14</f>
        <v>0</v>
      </c>
      <c r="Y14" s="246">
        <f>'5. Regulējošie EP'!BM14</f>
        <v>280.4864431780087</v>
      </c>
      <c r="Z14" s="246">
        <f>'5. Regulējošie EP'!BU14</f>
        <v>57.280725546702811</v>
      </c>
      <c r="AA14" s="246">
        <f>'5. Regulējošie EP'!CC14</f>
        <v>3277.4666666666667</v>
      </c>
      <c r="AB14" s="246">
        <f>'5. Regulējošie EP'!CK14</f>
        <v>0</v>
      </c>
      <c r="AC14" s="246">
        <f>'5. Regulējošie EP'!CS14</f>
        <v>0</v>
      </c>
      <c r="AD14" s="246">
        <f>'5. Regulējošie EP'!CV14</f>
        <v>0</v>
      </c>
      <c r="AE14" s="246">
        <f>'5. Regulējošie EP'!CY14</f>
        <v>0</v>
      </c>
      <c r="AF14" s="246">
        <f>'5. Regulējošie EP'!DB14</f>
        <v>0</v>
      </c>
      <c r="AH14" s="246">
        <f>'6. Kultūras EP'!N14</f>
        <v>36.220000000000006</v>
      </c>
      <c r="AI14" s="246">
        <f>'6. Kultūras EP'!V14</f>
        <v>1633.8341005909028</v>
      </c>
      <c r="AJ14" s="246">
        <f>'6. Kultūras EP'!AD14</f>
        <v>0.19127972929423137</v>
      </c>
      <c r="AK14" s="246">
        <f>'6. Kultūras EP'!AL14</f>
        <v>0</v>
      </c>
      <c r="AL14" s="246">
        <f>'6. Kultūras EP'!AT14</f>
        <v>1913.2377158815323</v>
      </c>
      <c r="AM14" s="246">
        <f>'6. Kultūras EP'!AW14</f>
        <v>0</v>
      </c>
      <c r="AN14" s="246">
        <f>'6. Kultūras EP'!AZ14</f>
        <v>0</v>
      </c>
      <c r="AO14" s="246">
        <f>'6. Kultūras EP'!BC14</f>
        <v>0</v>
      </c>
    </row>
    <row r="15" spans="2:41" s="205" customFormat="1" x14ac:dyDescent="0.25">
      <c r="B15" s="320"/>
      <c r="C15" s="324"/>
      <c r="D15" s="217" t="str">
        <f>'2. Datu ievade'!D17</f>
        <v>Upes vai tās posma nosaukums</v>
      </c>
      <c r="E15" s="213">
        <f>'2. Datu ievade'!E17</f>
        <v>0</v>
      </c>
      <c r="F15" s="214">
        <f>'2. Datu ievade'!F17</f>
        <v>0</v>
      </c>
      <c r="H15" s="246">
        <f>'4. Nodrošinājuma EP'!K15</f>
        <v>0</v>
      </c>
      <c r="I15" s="246">
        <f>'4. Nodrošinājuma EP'!P15</f>
        <v>0</v>
      </c>
      <c r="J15" s="246">
        <f>'4. Nodrošinājuma EP'!U15</f>
        <v>0</v>
      </c>
      <c r="K15" s="246">
        <f>'4. Nodrošinājuma EP'!AB15</f>
        <v>0</v>
      </c>
      <c r="L15" s="246">
        <f>'4. Nodrošinājuma EP'!AG15</f>
        <v>0</v>
      </c>
      <c r="M15" s="246">
        <f>'4. Nodrošinājuma EP'!AJ15</f>
        <v>0</v>
      </c>
      <c r="N15" s="246">
        <f>'4. Nodrošinājuma EP'!AM15</f>
        <v>0</v>
      </c>
      <c r="O15" s="246">
        <f>'4. Nodrošinājuma EP'!AP15</f>
        <v>0</v>
      </c>
      <c r="Q15" s="246">
        <f>'5. Regulējošie EP'!N15</f>
        <v>0</v>
      </c>
      <c r="R15" s="246">
        <f>'5. Regulējošie EP'!V15</f>
        <v>0</v>
      </c>
      <c r="S15" s="246">
        <f>'5. Regulējošie EP'!Z15</f>
        <v>0</v>
      </c>
      <c r="T15" s="246">
        <f>'5. Regulējošie EP'!AH15</f>
        <v>0</v>
      </c>
      <c r="U15" s="246">
        <f>'5. Regulējošie EP'!AM15</f>
        <v>0</v>
      </c>
      <c r="V15" s="246">
        <f>'5. Regulējošie EP'!AW15</f>
        <v>0</v>
      </c>
      <c r="W15" s="246">
        <f t="shared" si="0"/>
        <v>0</v>
      </c>
      <c r="X15" s="246">
        <f>'5. Regulējošie EP'!BE15</f>
        <v>0</v>
      </c>
      <c r="Y15" s="246">
        <f>'5. Regulējošie EP'!BM15</f>
        <v>0</v>
      </c>
      <c r="Z15" s="246">
        <f>'5. Regulējošie EP'!BU15</f>
        <v>0</v>
      </c>
      <c r="AA15" s="246">
        <f>'5. Regulējošie EP'!CC15</f>
        <v>0</v>
      </c>
      <c r="AB15" s="246">
        <f>'5. Regulējošie EP'!CK15</f>
        <v>0</v>
      </c>
      <c r="AC15" s="246">
        <f>'5. Regulējošie EP'!CS15</f>
        <v>0</v>
      </c>
      <c r="AD15" s="246">
        <f>'5. Regulējošie EP'!CV15</f>
        <v>0</v>
      </c>
      <c r="AE15" s="246">
        <f>'5. Regulējošie EP'!CY15</f>
        <v>0</v>
      </c>
      <c r="AF15" s="246">
        <f>'5. Regulējošie EP'!DB15</f>
        <v>0</v>
      </c>
      <c r="AH15" s="246">
        <f>'6. Kultūras EP'!N15</f>
        <v>0</v>
      </c>
      <c r="AI15" s="246">
        <f>'6. Kultūras EP'!V15</f>
        <v>0</v>
      </c>
      <c r="AJ15" s="246">
        <f>'6. Kultūras EP'!AD15</f>
        <v>0</v>
      </c>
      <c r="AK15" s="246">
        <f>'6. Kultūras EP'!AL15</f>
        <v>0</v>
      </c>
      <c r="AL15" s="246">
        <f>'6. Kultūras EP'!AT15</f>
        <v>0</v>
      </c>
      <c r="AM15" s="246">
        <f>'6. Kultūras EP'!AW15</f>
        <v>0</v>
      </c>
      <c r="AN15" s="246">
        <f>'6. Kultūras EP'!AZ15</f>
        <v>0</v>
      </c>
      <c r="AO15" s="246">
        <f>'6. Kultūras EP'!BC15</f>
        <v>0</v>
      </c>
    </row>
    <row r="16" spans="2:41" s="205" customFormat="1" ht="14.25" customHeight="1" x14ac:dyDescent="0.25">
      <c r="B16" s="320"/>
      <c r="C16" s="325" t="str">
        <f>'2. Datu ievade'!C18:D18</f>
        <v xml:space="preserve">Lietotāja definēta papildus ģeotelpiskā vienība (citi saldūdeņu biotopi vai upju/ezeru tipi) </v>
      </c>
      <c r="D16" s="326"/>
      <c r="E16" s="213">
        <f>'2. Datu ievade'!E18</f>
        <v>0</v>
      </c>
      <c r="F16" s="214">
        <f>'2. Datu ievade'!F18</f>
        <v>0</v>
      </c>
      <c r="H16" s="246">
        <f>'4. Nodrošinājuma EP'!K16</f>
        <v>0</v>
      </c>
      <c r="I16" s="246">
        <f>'4. Nodrošinājuma EP'!P16</f>
        <v>0</v>
      </c>
      <c r="J16" s="246">
        <f>'4. Nodrošinājuma EP'!U16</f>
        <v>0</v>
      </c>
      <c r="K16" s="246">
        <f>'4. Nodrošinājuma EP'!AB16</f>
        <v>0</v>
      </c>
      <c r="L16" s="246">
        <f>'4. Nodrošinājuma EP'!AG16</f>
        <v>0</v>
      </c>
      <c r="M16" s="246">
        <f>'4. Nodrošinājuma EP'!AJ16</f>
        <v>0</v>
      </c>
      <c r="N16" s="246">
        <f>'4. Nodrošinājuma EP'!AM16</f>
        <v>0</v>
      </c>
      <c r="O16" s="246">
        <f>'4. Nodrošinājuma EP'!AP16</f>
        <v>0</v>
      </c>
      <c r="Q16" s="246">
        <f>'5. Regulējošie EP'!N16</f>
        <v>0</v>
      </c>
      <c r="R16" s="246">
        <f>'5. Regulējošie EP'!V16</f>
        <v>0</v>
      </c>
      <c r="S16" s="246">
        <f>'5. Regulējošie EP'!Z16</f>
        <v>0</v>
      </c>
      <c r="T16" s="246">
        <f>'5. Regulējošie EP'!AH16</f>
        <v>0</v>
      </c>
      <c r="U16" s="246">
        <f>'5. Regulējošie EP'!AM16</f>
        <v>0</v>
      </c>
      <c r="V16" s="246">
        <f>'5. Regulējošie EP'!AW16</f>
        <v>0</v>
      </c>
      <c r="W16" s="246">
        <f t="shared" si="0"/>
        <v>0</v>
      </c>
      <c r="X16" s="246">
        <f>'5. Regulējošie EP'!BE16</f>
        <v>0</v>
      </c>
      <c r="Y16" s="246">
        <f>'5. Regulējošie EP'!BM16</f>
        <v>0</v>
      </c>
      <c r="Z16" s="246">
        <f>'5. Regulējošie EP'!BU16</f>
        <v>0</v>
      </c>
      <c r="AA16" s="246">
        <f>'5. Regulējošie EP'!CC16</f>
        <v>0</v>
      </c>
      <c r="AB16" s="246">
        <f>'5. Regulējošie EP'!CK16</f>
        <v>0</v>
      </c>
      <c r="AC16" s="246">
        <f>'5. Regulējošie EP'!CS16</f>
        <v>0</v>
      </c>
      <c r="AD16" s="246">
        <f>'5. Regulējošie EP'!CV16</f>
        <v>0</v>
      </c>
      <c r="AE16" s="246">
        <f>'5. Regulējošie EP'!CY16</f>
        <v>0</v>
      </c>
      <c r="AF16" s="246">
        <f>'5. Regulējošie EP'!DB16</f>
        <v>0</v>
      </c>
      <c r="AH16" s="246">
        <f>'6. Kultūras EP'!N16</f>
        <v>0</v>
      </c>
      <c r="AI16" s="246">
        <f>'6. Kultūras EP'!V16</f>
        <v>0</v>
      </c>
      <c r="AJ16" s="246">
        <f>'6. Kultūras EP'!AD16</f>
        <v>0</v>
      </c>
      <c r="AK16" s="246">
        <f>'6. Kultūras EP'!AL16</f>
        <v>0</v>
      </c>
      <c r="AL16" s="246">
        <f>'6. Kultūras EP'!AT16</f>
        <v>0</v>
      </c>
      <c r="AM16" s="246">
        <f>'6. Kultūras EP'!AW16</f>
        <v>0</v>
      </c>
      <c r="AN16" s="246">
        <f>'6. Kultūras EP'!AZ16</f>
        <v>0</v>
      </c>
      <c r="AO16" s="246">
        <f>'6. Kultūras EP'!BC16</f>
        <v>0</v>
      </c>
    </row>
    <row r="17" spans="2:41" s="205" customFormat="1" ht="14.25" customHeight="1" x14ac:dyDescent="0.25">
      <c r="B17" s="320"/>
      <c r="C17" s="325" t="str">
        <f>'2. Datu ievade'!C19:D19</f>
        <v xml:space="preserve">Lietotāja definēta papildus ģeotelpiskā vienība (citi saldūdeņu biotopi vai upju/ezeru tipi) </v>
      </c>
      <c r="D17" s="326"/>
      <c r="E17" s="213">
        <f>'2. Datu ievade'!E19</f>
        <v>0</v>
      </c>
      <c r="F17" s="214">
        <f>'2. Datu ievade'!F19</f>
        <v>0</v>
      </c>
      <c r="H17" s="246">
        <f>'4. Nodrošinājuma EP'!K17</f>
        <v>0</v>
      </c>
      <c r="I17" s="246">
        <f>'4. Nodrošinājuma EP'!P17</f>
        <v>0</v>
      </c>
      <c r="J17" s="246">
        <f>'4. Nodrošinājuma EP'!U17</f>
        <v>0</v>
      </c>
      <c r="K17" s="246">
        <f>'4. Nodrošinājuma EP'!AB17</f>
        <v>0</v>
      </c>
      <c r="L17" s="246">
        <f>'4. Nodrošinājuma EP'!AG17</f>
        <v>0</v>
      </c>
      <c r="M17" s="246">
        <f>'4. Nodrošinājuma EP'!AJ17</f>
        <v>0</v>
      </c>
      <c r="N17" s="246">
        <f>'4. Nodrošinājuma EP'!AM17</f>
        <v>0</v>
      </c>
      <c r="O17" s="246">
        <f>'4. Nodrošinājuma EP'!AP17</f>
        <v>0</v>
      </c>
      <c r="Q17" s="246">
        <f>'5. Regulējošie EP'!N17</f>
        <v>0</v>
      </c>
      <c r="R17" s="246">
        <f>'5. Regulējošie EP'!V17</f>
        <v>0</v>
      </c>
      <c r="S17" s="246">
        <f>'5. Regulējošie EP'!Z17</f>
        <v>0</v>
      </c>
      <c r="T17" s="246">
        <f>'5. Regulējošie EP'!AH17</f>
        <v>0</v>
      </c>
      <c r="U17" s="246">
        <f>'5. Regulējošie EP'!AM17</f>
        <v>0</v>
      </c>
      <c r="V17" s="246">
        <f>'5. Regulējošie EP'!AW17</f>
        <v>0</v>
      </c>
      <c r="W17" s="246">
        <f t="shared" si="0"/>
        <v>0</v>
      </c>
      <c r="X17" s="246">
        <f>'5. Regulējošie EP'!BE17</f>
        <v>0</v>
      </c>
      <c r="Y17" s="246">
        <f>'5. Regulējošie EP'!BM17</f>
        <v>0</v>
      </c>
      <c r="Z17" s="246">
        <f>'5. Regulējošie EP'!BU17</f>
        <v>0</v>
      </c>
      <c r="AA17" s="246">
        <f>'5. Regulējošie EP'!CC17</f>
        <v>0</v>
      </c>
      <c r="AB17" s="246">
        <f>'5. Regulējošie EP'!CK17</f>
        <v>0</v>
      </c>
      <c r="AC17" s="246">
        <f>'5. Regulējošie EP'!CS17</f>
        <v>0</v>
      </c>
      <c r="AD17" s="246">
        <f>'5. Regulējošie EP'!CV17</f>
        <v>0</v>
      </c>
      <c r="AE17" s="246">
        <f>'5. Regulējošie EP'!CY17</f>
        <v>0</v>
      </c>
      <c r="AF17" s="246">
        <f>'5. Regulējošie EP'!DB17</f>
        <v>0</v>
      </c>
      <c r="AH17" s="246">
        <f>'6. Kultūras EP'!N17</f>
        <v>0</v>
      </c>
      <c r="AI17" s="246">
        <f>'6. Kultūras EP'!V17</f>
        <v>0</v>
      </c>
      <c r="AJ17" s="246">
        <f>'6. Kultūras EP'!AD17</f>
        <v>0</v>
      </c>
      <c r="AK17" s="246">
        <f>'6. Kultūras EP'!AL17</f>
        <v>0</v>
      </c>
      <c r="AL17" s="246">
        <f>'6. Kultūras EP'!AT17</f>
        <v>0</v>
      </c>
      <c r="AM17" s="246">
        <f>'6. Kultūras EP'!AW17</f>
        <v>0</v>
      </c>
      <c r="AN17" s="246">
        <f>'6. Kultūras EP'!AZ17</f>
        <v>0</v>
      </c>
      <c r="AO17" s="246">
        <f>'6. Kultūras EP'!BC17</f>
        <v>0</v>
      </c>
    </row>
    <row r="18" spans="2:41" s="205" customFormat="1" ht="14.25" customHeight="1" x14ac:dyDescent="0.25">
      <c r="B18" s="321"/>
      <c r="C18" s="325" t="str">
        <f>'2. Datu ievade'!C20:D20</f>
        <v xml:space="preserve">Lietotāja definēta papildus ģeotelpiskā vienība (citi saldūdeņu biotopi vai upju/ezeru tipi) </v>
      </c>
      <c r="D18" s="326"/>
      <c r="E18" s="213">
        <f>'2. Datu ievade'!E20</f>
        <v>0</v>
      </c>
      <c r="F18" s="214">
        <f>'2. Datu ievade'!F20</f>
        <v>0</v>
      </c>
      <c r="H18" s="246">
        <f>'4. Nodrošinājuma EP'!K18</f>
        <v>0</v>
      </c>
      <c r="I18" s="246">
        <f>'4. Nodrošinājuma EP'!P18</f>
        <v>0</v>
      </c>
      <c r="J18" s="246">
        <f>'4. Nodrošinājuma EP'!U18</f>
        <v>0</v>
      </c>
      <c r="K18" s="246">
        <f>'4. Nodrošinājuma EP'!AB18</f>
        <v>0</v>
      </c>
      <c r="L18" s="246">
        <f>'4. Nodrošinājuma EP'!AG18</f>
        <v>0</v>
      </c>
      <c r="M18" s="246">
        <f>'4. Nodrošinājuma EP'!AJ18</f>
        <v>0</v>
      </c>
      <c r="N18" s="246">
        <f>'4. Nodrošinājuma EP'!AM18</f>
        <v>0</v>
      </c>
      <c r="O18" s="246">
        <f>'4. Nodrošinājuma EP'!AP18</f>
        <v>0</v>
      </c>
      <c r="Q18" s="246">
        <f>'5. Regulējošie EP'!N18</f>
        <v>0</v>
      </c>
      <c r="R18" s="246">
        <f>'5. Regulējošie EP'!V18</f>
        <v>0</v>
      </c>
      <c r="S18" s="246">
        <f>'5. Regulējošie EP'!Z18</f>
        <v>0</v>
      </c>
      <c r="T18" s="246">
        <f>'5. Regulējošie EP'!AH18</f>
        <v>0</v>
      </c>
      <c r="U18" s="246">
        <f>'5. Regulējošie EP'!AM18</f>
        <v>0</v>
      </c>
      <c r="V18" s="246">
        <f>'5. Regulējošie EP'!AW18</f>
        <v>0</v>
      </c>
      <c r="W18" s="246">
        <f t="shared" si="0"/>
        <v>0</v>
      </c>
      <c r="X18" s="246">
        <f>'5. Regulējošie EP'!BE18</f>
        <v>0</v>
      </c>
      <c r="Y18" s="246">
        <f>'5. Regulējošie EP'!BM18</f>
        <v>0</v>
      </c>
      <c r="Z18" s="246">
        <f>'5. Regulējošie EP'!BU18</f>
        <v>0</v>
      </c>
      <c r="AA18" s="246">
        <f>'5. Regulējošie EP'!CC18</f>
        <v>0</v>
      </c>
      <c r="AB18" s="246">
        <f>'5. Regulējošie EP'!CK18</f>
        <v>0</v>
      </c>
      <c r="AC18" s="246">
        <f>'5. Regulējošie EP'!CS18</f>
        <v>0</v>
      </c>
      <c r="AD18" s="246">
        <f>'5. Regulējošie EP'!CV18</f>
        <v>0</v>
      </c>
      <c r="AE18" s="246">
        <f>'5. Regulējošie EP'!CY18</f>
        <v>0</v>
      </c>
      <c r="AF18" s="246">
        <f>'5. Regulējošie EP'!DB18</f>
        <v>0</v>
      </c>
      <c r="AH18" s="246">
        <f>'6. Kultūras EP'!N18</f>
        <v>0</v>
      </c>
      <c r="AI18" s="246">
        <f>'6. Kultūras EP'!V18</f>
        <v>0</v>
      </c>
      <c r="AJ18" s="246">
        <f>'6. Kultūras EP'!AD18</f>
        <v>0</v>
      </c>
      <c r="AK18" s="246">
        <f>'6. Kultūras EP'!AL18</f>
        <v>0</v>
      </c>
      <c r="AL18" s="246">
        <f>'6. Kultūras EP'!AT18</f>
        <v>0</v>
      </c>
      <c r="AM18" s="246">
        <f>'6. Kultūras EP'!AW18</f>
        <v>0</v>
      </c>
      <c r="AN18" s="246">
        <f>'6. Kultūras EP'!AZ18</f>
        <v>0</v>
      </c>
      <c r="AO18" s="246">
        <f>'6. Kultūras EP'!BC18</f>
        <v>0</v>
      </c>
    </row>
    <row r="19" spans="2:41" s="205" customFormat="1" ht="14.25" customHeight="1" x14ac:dyDescent="0.25">
      <c r="B19" s="327" t="str">
        <f>'2. Datu ievade'!B21</f>
        <v>Meži</v>
      </c>
      <c r="C19" s="331" t="str">
        <f>'2. Datu ievade'!C21</f>
        <v>Mežainas piejūras kāpas (biotops 2180)/Veci vai dabiski boreāli meži (biotops 9010*)</v>
      </c>
      <c r="D19" s="156" t="str">
        <f>'2. Datu ievade'!D21</f>
        <v>pieaugusi un pāraugusi audze</v>
      </c>
      <c r="E19" s="213">
        <f>'2. Datu ievade'!E21</f>
        <v>1</v>
      </c>
      <c r="F19" s="214">
        <f>'2. Datu ievade'!F21</f>
        <v>12.05</v>
      </c>
      <c r="H19" s="246">
        <f>'4. Nodrošinājuma EP'!K19</f>
        <v>5620</v>
      </c>
      <c r="I19" s="246">
        <f>'4. Nodrošinājuma EP'!P19</f>
        <v>0</v>
      </c>
      <c r="J19" s="246">
        <f>'4. Nodrošinājuma EP'!U19</f>
        <v>0</v>
      </c>
      <c r="K19" s="246">
        <f>'4. Nodrošinājuma EP'!AB19</f>
        <v>3125</v>
      </c>
      <c r="L19" s="246">
        <f>'4. Nodrošinājuma EP'!AG19</f>
        <v>0</v>
      </c>
      <c r="M19" s="246">
        <f>'4. Nodrošinājuma EP'!AJ19</f>
        <v>0</v>
      </c>
      <c r="N19" s="246">
        <f>'4. Nodrošinājuma EP'!AM19</f>
        <v>0</v>
      </c>
      <c r="O19" s="246">
        <f>'4. Nodrošinājuma EP'!AP19</f>
        <v>0</v>
      </c>
      <c r="Q19" s="246">
        <f>'5. Regulējošie EP'!N19</f>
        <v>46.038831344424196</v>
      </c>
      <c r="R19" s="246">
        <f>'5. Regulējošie EP'!V19</f>
        <v>0</v>
      </c>
      <c r="S19" s="246">
        <f>'5. Regulējošie EP'!Z19</f>
        <v>17031.84</v>
      </c>
      <c r="T19" s="246">
        <f>'5. Regulējošie EP'!AH19</f>
        <v>0</v>
      </c>
      <c r="U19" s="246">
        <f>'5. Regulējošie EP'!AM19</f>
        <v>0</v>
      </c>
      <c r="V19" s="246">
        <f>'5. Regulējošie EP'!AW19</f>
        <v>134.8102189781022</v>
      </c>
      <c r="W19" s="246">
        <f t="shared" si="0"/>
        <v>0</v>
      </c>
      <c r="X19" s="246">
        <f>'5. Regulējošie EP'!BE19</f>
        <v>4893.2968223300177</v>
      </c>
      <c r="Y19" s="246">
        <f>'5. Regulējošie EP'!BM19</f>
        <v>186.99096211867248</v>
      </c>
      <c r="Z19" s="246">
        <f>'5. Regulējošie EP'!BU19</f>
        <v>171.84217664010842</v>
      </c>
      <c r="AA19" s="246">
        <f>'5. Regulējošie EP'!CC19</f>
        <v>0</v>
      </c>
      <c r="AB19" s="246">
        <f>'5. Regulējošie EP'!CK19</f>
        <v>440.98340568752752</v>
      </c>
      <c r="AC19" s="246">
        <f>'5. Regulējošie EP'!CS19</f>
        <v>682.5728071087093</v>
      </c>
      <c r="AD19" s="246">
        <f>'5. Regulējošie EP'!CV19</f>
        <v>0</v>
      </c>
      <c r="AE19" s="246">
        <f>'5. Regulējošie EP'!CY19</f>
        <v>0</v>
      </c>
      <c r="AF19" s="246">
        <f>'5. Regulējošie EP'!DB19</f>
        <v>0</v>
      </c>
      <c r="AH19" s="246">
        <f>'6. Kultūras EP'!N19</f>
        <v>1.8562528353243615</v>
      </c>
      <c r="AI19" s="246">
        <f>'6. Kultūras EP'!V19</f>
        <v>1633.8341005909033</v>
      </c>
      <c r="AJ19" s="246">
        <f>'6. Kultūras EP'!AD19</f>
        <v>0.2550396390589752</v>
      </c>
      <c r="AK19" s="246">
        <f>'6. Kultūras EP'!AL19</f>
        <v>0</v>
      </c>
      <c r="AL19" s="246">
        <f>'6. Kultūras EP'!AT19</f>
        <v>2232.1106685284544</v>
      </c>
      <c r="AM19" s="246">
        <f>'6. Kultūras EP'!AW19</f>
        <v>0</v>
      </c>
      <c r="AN19" s="246">
        <f>'6. Kultūras EP'!AZ19</f>
        <v>0</v>
      </c>
      <c r="AO19" s="246">
        <f>'6. Kultūras EP'!BC19</f>
        <v>0</v>
      </c>
    </row>
    <row r="20" spans="2:41" s="205" customFormat="1" x14ac:dyDescent="0.25">
      <c r="B20" s="328"/>
      <c r="C20" s="331"/>
      <c r="D20" s="156" t="str">
        <f>'2. Datu ievade'!D22</f>
        <v>vidēja vecuma un briestaudzes</v>
      </c>
      <c r="E20" s="213">
        <f>'2. Datu ievade'!E22</f>
        <v>1</v>
      </c>
      <c r="F20" s="214">
        <f>'2. Datu ievade'!F22</f>
        <v>12.43</v>
      </c>
      <c r="H20" s="246">
        <f>'4. Nodrošinājuma EP'!K20</f>
        <v>1110</v>
      </c>
      <c r="I20" s="246">
        <f>'4. Nodrošinājuma EP'!P20</f>
        <v>0</v>
      </c>
      <c r="J20" s="246">
        <f>'4. Nodrošinājuma EP'!U20</f>
        <v>0</v>
      </c>
      <c r="K20" s="246">
        <f>'4. Nodrošinājuma EP'!AB20</f>
        <v>3125.0000000000005</v>
      </c>
      <c r="L20" s="246">
        <f>'4. Nodrošinājuma EP'!AG20</f>
        <v>0</v>
      </c>
      <c r="M20" s="246">
        <f>'4. Nodrošinājuma EP'!AJ20</f>
        <v>0</v>
      </c>
      <c r="N20" s="246">
        <f>'4. Nodrošinājuma EP'!AM20</f>
        <v>0</v>
      </c>
      <c r="O20" s="246">
        <f>'4. Nodrošinājuma EP'!AP20</f>
        <v>0</v>
      </c>
      <c r="Q20" s="246">
        <f>'5. Regulējošie EP'!N20</f>
        <v>69.058247016636301</v>
      </c>
      <c r="R20" s="246">
        <f>'5. Regulējošie EP'!V20</f>
        <v>0</v>
      </c>
      <c r="S20" s="246">
        <f>'5. Regulējošie EP'!Z20</f>
        <v>19464.960000000003</v>
      </c>
      <c r="T20" s="246">
        <f>'5. Regulējošie EP'!AH20</f>
        <v>0</v>
      </c>
      <c r="U20" s="246">
        <f>'5. Regulējošie EP'!AM20</f>
        <v>0</v>
      </c>
      <c r="V20" s="246">
        <f>'5. Regulējošie EP'!AW20</f>
        <v>154.06882168925966</v>
      </c>
      <c r="W20" s="246">
        <f t="shared" si="0"/>
        <v>0</v>
      </c>
      <c r="X20" s="246">
        <f>'5. Regulējošie EP'!BE20</f>
        <v>9786.5936446600354</v>
      </c>
      <c r="Y20" s="246">
        <f>'5. Regulējošie EP'!BM20</f>
        <v>280.4864431780087</v>
      </c>
      <c r="Z20" s="246">
        <f>'5. Regulējošie EP'!BU20</f>
        <v>171.84217664010842</v>
      </c>
      <c r="AA20" s="246">
        <f>'5. Regulējošie EP'!CC20</f>
        <v>0</v>
      </c>
      <c r="AB20" s="246">
        <f>'5. Regulējošie EP'!CK20</f>
        <v>440.98340568752747</v>
      </c>
      <c r="AC20" s="246">
        <f>'5. Regulējošie EP'!CS20</f>
        <v>2589.0692683433799</v>
      </c>
      <c r="AD20" s="246">
        <f>'5. Regulējošie EP'!CV20</f>
        <v>0</v>
      </c>
      <c r="AE20" s="246">
        <f>'5. Regulējošie EP'!CY20</f>
        <v>0</v>
      </c>
      <c r="AF20" s="246">
        <f>'5. Regulējošie EP'!DB20</f>
        <v>0</v>
      </c>
      <c r="AH20" s="246">
        <f>'6. Kultūras EP'!N20</f>
        <v>1.8562528353243613</v>
      </c>
      <c r="AI20" s="246">
        <f>'6. Kultūras EP'!V20</f>
        <v>2178.4454674545373</v>
      </c>
      <c r="AJ20" s="246">
        <f>'6. Kultūras EP'!AD20</f>
        <v>0.2550396390589752</v>
      </c>
      <c r="AK20" s="246">
        <f>'6. Kultūras EP'!AL20</f>
        <v>0.62889443378119003</v>
      </c>
      <c r="AL20" s="246">
        <f>'6. Kultūras EP'!AT20</f>
        <v>2232.110668528454</v>
      </c>
      <c r="AM20" s="246">
        <f>'6. Kultūras EP'!AW20</f>
        <v>0</v>
      </c>
      <c r="AN20" s="246">
        <f>'6. Kultūras EP'!AZ20</f>
        <v>0</v>
      </c>
      <c r="AO20" s="246">
        <f>'6. Kultūras EP'!BC20</f>
        <v>0</v>
      </c>
    </row>
    <row r="21" spans="2:41" s="205" customFormat="1" ht="14.25" customHeight="1" x14ac:dyDescent="0.25">
      <c r="B21" s="328"/>
      <c r="C21" s="331" t="str">
        <f>'2. Datu ievade'!C23</f>
        <v>Mežainas piejūras kāpas (biotops 2180)</v>
      </c>
      <c r="D21" s="156" t="str">
        <f>'2. Datu ievade'!D23</f>
        <v>pieaugusi un pāraugusi audze</v>
      </c>
      <c r="E21" s="213">
        <f>'2. Datu ievade'!E23</f>
        <v>1</v>
      </c>
      <c r="F21" s="214">
        <f>'2. Datu ievade'!F23</f>
        <v>13.39</v>
      </c>
      <c r="H21" s="246">
        <f>'4. Nodrošinājuma EP'!K21</f>
        <v>5620</v>
      </c>
      <c r="I21" s="246">
        <f>'4. Nodrošinājuma EP'!P21</f>
        <v>0</v>
      </c>
      <c r="J21" s="246">
        <f>'4. Nodrošinājuma EP'!U21</f>
        <v>3181.59</v>
      </c>
      <c r="K21" s="246">
        <f>'4. Nodrošinājuma EP'!AB21</f>
        <v>3125.0000000000005</v>
      </c>
      <c r="L21" s="246">
        <f>'4. Nodrošinājuma EP'!AG21</f>
        <v>365.99999999999994</v>
      </c>
      <c r="M21" s="246">
        <f>'4. Nodrošinājuma EP'!AJ21</f>
        <v>0</v>
      </c>
      <c r="N21" s="246">
        <f>'4. Nodrošinājuma EP'!AM21</f>
        <v>0</v>
      </c>
      <c r="O21" s="246">
        <f>'4. Nodrošinājuma EP'!AP21</f>
        <v>0</v>
      </c>
      <c r="Q21" s="246">
        <f>'5. Regulējošie EP'!N21</f>
        <v>69.058247016636287</v>
      </c>
      <c r="R21" s="246">
        <f>'5. Regulējošie EP'!V21</f>
        <v>0</v>
      </c>
      <c r="S21" s="246">
        <f>'5. Regulējošie EP'!Z21</f>
        <v>17031.84</v>
      </c>
      <c r="T21" s="246">
        <f>'5. Regulējošie EP'!AH21</f>
        <v>0</v>
      </c>
      <c r="U21" s="246">
        <f>'5. Regulējošie EP'!AM21</f>
        <v>0</v>
      </c>
      <c r="V21" s="246">
        <f>'5. Regulējošie EP'!AW21</f>
        <v>134.8102189781022</v>
      </c>
      <c r="W21" s="246">
        <f t="shared" si="0"/>
        <v>0</v>
      </c>
      <c r="X21" s="246">
        <f>'5. Regulējošie EP'!BE21</f>
        <v>4893.2968223300177</v>
      </c>
      <c r="Y21" s="246">
        <f>'5. Regulējošie EP'!BM21</f>
        <v>186.99096211867248</v>
      </c>
      <c r="Z21" s="246">
        <f>'5. Regulējošie EP'!BU21</f>
        <v>171.84217664010845</v>
      </c>
      <c r="AA21" s="246">
        <f>'5. Regulējošie EP'!CC21</f>
        <v>0</v>
      </c>
      <c r="AB21" s="246">
        <f>'5. Regulējošie EP'!CK21</f>
        <v>440.98340568752747</v>
      </c>
      <c r="AC21" s="246">
        <f>'5. Regulējošie EP'!CS21</f>
        <v>682.57280710870918</v>
      </c>
      <c r="AD21" s="246">
        <f>'5. Regulējošie EP'!CV21</f>
        <v>0</v>
      </c>
      <c r="AE21" s="246">
        <f>'5. Regulējošie EP'!CY21</f>
        <v>0</v>
      </c>
      <c r="AF21" s="246">
        <f>'5. Regulējošie EP'!DB21</f>
        <v>0</v>
      </c>
      <c r="AH21" s="246">
        <f>'6. Kultūras EP'!N21</f>
        <v>1.8562528353243615</v>
      </c>
      <c r="AI21" s="246">
        <f>'6. Kultūras EP'!V21</f>
        <v>2178.4454674545373</v>
      </c>
      <c r="AJ21" s="246">
        <f>'6. Kultūras EP'!AD21</f>
        <v>0.2550396390589752</v>
      </c>
      <c r="AK21" s="246">
        <f>'6. Kultūras EP'!AL21</f>
        <v>0</v>
      </c>
      <c r="AL21" s="246">
        <f>'6. Kultūras EP'!AT21</f>
        <v>2232.110668528454</v>
      </c>
      <c r="AM21" s="246">
        <f>'6. Kultūras EP'!AW21</f>
        <v>0</v>
      </c>
      <c r="AN21" s="246">
        <f>'6. Kultūras EP'!AZ21</f>
        <v>0</v>
      </c>
      <c r="AO21" s="246">
        <f>'6. Kultūras EP'!BC21</f>
        <v>0</v>
      </c>
    </row>
    <row r="22" spans="2:41" s="205" customFormat="1" x14ac:dyDescent="0.25">
      <c r="B22" s="328"/>
      <c r="C22" s="331"/>
      <c r="D22" s="156" t="str">
        <f>'2. Datu ievade'!D24</f>
        <v>vidēja vecuma un briestaudzes</v>
      </c>
      <c r="E22" s="213">
        <f>'2. Datu ievade'!E24</f>
        <v>1</v>
      </c>
      <c r="F22" s="214">
        <f>'2. Datu ievade'!F24</f>
        <v>22.85</v>
      </c>
      <c r="H22" s="246">
        <f>'4. Nodrošinājuma EP'!K22</f>
        <v>1110</v>
      </c>
      <c r="I22" s="246">
        <f>'4. Nodrošinājuma EP'!P22</f>
        <v>0</v>
      </c>
      <c r="J22" s="246">
        <f>'4. Nodrošinājuma EP'!U22</f>
        <v>2937.7900000000004</v>
      </c>
      <c r="K22" s="246">
        <f>'4. Nodrošinājuma EP'!AB22</f>
        <v>3125</v>
      </c>
      <c r="L22" s="246">
        <f>'4. Nodrošinājuma EP'!AG22</f>
        <v>337.99999999999994</v>
      </c>
      <c r="M22" s="246">
        <f>'4. Nodrošinājuma EP'!AJ22</f>
        <v>0</v>
      </c>
      <c r="N22" s="246">
        <f>'4. Nodrošinājuma EP'!AM22</f>
        <v>0</v>
      </c>
      <c r="O22" s="246">
        <f>'4. Nodrošinājuma EP'!AP22</f>
        <v>0</v>
      </c>
      <c r="Q22" s="246">
        <f>'5. Regulējošie EP'!N22</f>
        <v>69.058247016636301</v>
      </c>
      <c r="R22" s="246">
        <f>'5. Regulējošie EP'!V22</f>
        <v>0</v>
      </c>
      <c r="S22" s="246">
        <f>'5. Regulējošie EP'!Z22</f>
        <v>19464.960000000003</v>
      </c>
      <c r="T22" s="246">
        <f>'5. Regulējošie EP'!AH22</f>
        <v>0</v>
      </c>
      <c r="U22" s="246">
        <f>'5. Regulējošie EP'!AM22</f>
        <v>0</v>
      </c>
      <c r="V22" s="246">
        <f>'5. Regulējošie EP'!AW22</f>
        <v>154.06882168925966</v>
      </c>
      <c r="W22" s="246">
        <f t="shared" si="0"/>
        <v>0</v>
      </c>
      <c r="X22" s="246">
        <f>'5. Regulējošie EP'!BE22</f>
        <v>9786.5936446600354</v>
      </c>
      <c r="Y22" s="246">
        <f>'5. Regulējošie EP'!BM22</f>
        <v>280.48644317800876</v>
      </c>
      <c r="Z22" s="246">
        <f>'5. Regulējošie EP'!BU22</f>
        <v>171.84217664010845</v>
      </c>
      <c r="AA22" s="246">
        <f>'5. Regulējošie EP'!CC22</f>
        <v>0</v>
      </c>
      <c r="AB22" s="246">
        <f>'5. Regulējošie EP'!CK22</f>
        <v>587.97787425003662</v>
      </c>
      <c r="AC22" s="246">
        <f>'5. Regulējošie EP'!CS22</f>
        <v>2589.0692683433799</v>
      </c>
      <c r="AD22" s="246">
        <f>'5. Regulējošie EP'!CV22</f>
        <v>0</v>
      </c>
      <c r="AE22" s="246">
        <f>'5. Regulējošie EP'!CY22</f>
        <v>0</v>
      </c>
      <c r="AF22" s="246">
        <f>'5. Regulējošie EP'!DB22</f>
        <v>0</v>
      </c>
      <c r="AH22" s="246">
        <f>'6. Kultūras EP'!N22</f>
        <v>1.2375018902162409</v>
      </c>
      <c r="AI22" s="246">
        <f>'6. Kultūras EP'!V22</f>
        <v>2178.4454674545373</v>
      </c>
      <c r="AJ22" s="246">
        <f>'6. Kultūras EP'!AD22</f>
        <v>0.2550396390589752</v>
      </c>
      <c r="AK22" s="246">
        <f>'6. Kultūras EP'!AL22</f>
        <v>0.62889443378119003</v>
      </c>
      <c r="AL22" s="246">
        <f>'6. Kultūras EP'!AT22</f>
        <v>2550.9836211753764</v>
      </c>
      <c r="AM22" s="246">
        <f>'6. Kultūras EP'!AW22</f>
        <v>0</v>
      </c>
      <c r="AN22" s="246">
        <f>'6. Kultūras EP'!AZ22</f>
        <v>0</v>
      </c>
      <c r="AO22" s="246">
        <f>'6. Kultūras EP'!BC22</f>
        <v>0</v>
      </c>
    </row>
    <row r="23" spans="2:41" s="205" customFormat="1" ht="14.25" customHeight="1" x14ac:dyDescent="0.25">
      <c r="B23" s="328"/>
      <c r="C23" s="330" t="str">
        <f>'2. Datu ievade'!C25:D25</f>
        <v>Lietotāja definēta papildus ģeotelpiskā vienība (citi meža biotopi un/vai meža tipi)</v>
      </c>
      <c r="D23" s="326"/>
      <c r="E23" s="213">
        <f>'2. Datu ievade'!E25</f>
        <v>0</v>
      </c>
      <c r="F23" s="214">
        <f>'2. Datu ievade'!F25</f>
        <v>0</v>
      </c>
      <c r="H23" s="246">
        <f>'4. Nodrošinājuma EP'!K23</f>
        <v>0</v>
      </c>
      <c r="I23" s="246">
        <f>'4. Nodrošinājuma EP'!P23</f>
        <v>0</v>
      </c>
      <c r="J23" s="246">
        <f>'4. Nodrošinājuma EP'!U23</f>
        <v>0</v>
      </c>
      <c r="K23" s="246">
        <f>'4. Nodrošinājuma EP'!AB23</f>
        <v>0</v>
      </c>
      <c r="L23" s="246">
        <f>'4. Nodrošinājuma EP'!AG23</f>
        <v>0</v>
      </c>
      <c r="M23" s="246">
        <f>'4. Nodrošinājuma EP'!AJ23</f>
        <v>0</v>
      </c>
      <c r="N23" s="246">
        <f>'4. Nodrošinājuma EP'!AM23</f>
        <v>0</v>
      </c>
      <c r="O23" s="246">
        <f>'4. Nodrošinājuma EP'!AP23</f>
        <v>0</v>
      </c>
      <c r="Q23" s="246">
        <f>'5. Regulējošie EP'!N23</f>
        <v>0</v>
      </c>
      <c r="R23" s="246">
        <f>'5. Regulējošie EP'!V23</f>
        <v>0</v>
      </c>
      <c r="S23" s="246">
        <f>'5. Regulējošie EP'!Z23</f>
        <v>0</v>
      </c>
      <c r="T23" s="246">
        <f>'5. Regulējošie EP'!AH23</f>
        <v>0</v>
      </c>
      <c r="U23" s="246">
        <f>'5. Regulējošie EP'!AM23</f>
        <v>0</v>
      </c>
      <c r="V23" s="246">
        <f>'5. Regulējošie EP'!AW23</f>
        <v>0</v>
      </c>
      <c r="W23" s="246">
        <f t="shared" si="0"/>
        <v>0</v>
      </c>
      <c r="X23" s="246">
        <f>'5. Regulējošie EP'!BE23</f>
        <v>0</v>
      </c>
      <c r="Y23" s="246">
        <f>'5. Regulējošie EP'!BM23</f>
        <v>0</v>
      </c>
      <c r="Z23" s="246">
        <f>'5. Regulējošie EP'!BU23</f>
        <v>0</v>
      </c>
      <c r="AA23" s="246">
        <f>'5. Regulējošie EP'!CC23</f>
        <v>0</v>
      </c>
      <c r="AB23" s="246">
        <f>'5. Regulējošie EP'!CK23</f>
        <v>0</v>
      </c>
      <c r="AC23" s="246">
        <f>'5. Regulējošie EP'!CS23</f>
        <v>0</v>
      </c>
      <c r="AD23" s="246">
        <f>'5. Regulējošie EP'!CV23</f>
        <v>0</v>
      </c>
      <c r="AE23" s="246">
        <f>'5. Regulējošie EP'!CY23</f>
        <v>0</v>
      </c>
      <c r="AF23" s="246">
        <f>'5. Regulējošie EP'!DB23</f>
        <v>0</v>
      </c>
      <c r="AH23" s="246">
        <f>'6. Kultūras EP'!N23</f>
        <v>0</v>
      </c>
      <c r="AI23" s="246">
        <f>'6. Kultūras EP'!V23</f>
        <v>0</v>
      </c>
      <c r="AJ23" s="246">
        <f>'6. Kultūras EP'!AD23</f>
        <v>0</v>
      </c>
      <c r="AK23" s="246">
        <f>'6. Kultūras EP'!AL23</f>
        <v>0</v>
      </c>
      <c r="AL23" s="246">
        <f>'6. Kultūras EP'!AT23</f>
        <v>0</v>
      </c>
      <c r="AM23" s="246">
        <f>'6. Kultūras EP'!AW23</f>
        <v>0</v>
      </c>
      <c r="AN23" s="246">
        <f>'6. Kultūras EP'!AZ23</f>
        <v>0</v>
      </c>
      <c r="AO23" s="246">
        <f>'6. Kultūras EP'!BC23</f>
        <v>0</v>
      </c>
    </row>
    <row r="24" spans="2:41" s="205" customFormat="1" ht="14.25" customHeight="1" x14ac:dyDescent="0.25">
      <c r="B24" s="328"/>
      <c r="C24" s="330" t="str">
        <f>'2. Datu ievade'!C26:D26</f>
        <v>Lietotāja definēta papildus ģeotelpiskā vienība (citi meža biotopi un/vai meža tipi)</v>
      </c>
      <c r="D24" s="326"/>
      <c r="E24" s="213">
        <f>'2. Datu ievade'!E26</f>
        <v>0</v>
      </c>
      <c r="F24" s="214">
        <f>'2. Datu ievade'!F26</f>
        <v>0</v>
      </c>
      <c r="H24" s="246">
        <f>'4. Nodrošinājuma EP'!K24</f>
        <v>0</v>
      </c>
      <c r="I24" s="246">
        <f>'4. Nodrošinājuma EP'!P24</f>
        <v>0</v>
      </c>
      <c r="J24" s="246">
        <f>'4. Nodrošinājuma EP'!U24</f>
        <v>0</v>
      </c>
      <c r="K24" s="246">
        <f>'4. Nodrošinājuma EP'!AB24</f>
        <v>0</v>
      </c>
      <c r="L24" s="246">
        <f>'4. Nodrošinājuma EP'!AG24</f>
        <v>0</v>
      </c>
      <c r="M24" s="246">
        <f>'4. Nodrošinājuma EP'!AJ24</f>
        <v>0</v>
      </c>
      <c r="N24" s="246">
        <f>'4. Nodrošinājuma EP'!AM24</f>
        <v>0</v>
      </c>
      <c r="O24" s="246">
        <f>'4. Nodrošinājuma EP'!AP24</f>
        <v>0</v>
      </c>
      <c r="Q24" s="246">
        <f>'5. Regulējošie EP'!N24</f>
        <v>0</v>
      </c>
      <c r="R24" s="246">
        <f>'5. Regulējošie EP'!V24</f>
        <v>0</v>
      </c>
      <c r="S24" s="246">
        <f>'5. Regulējošie EP'!Z24</f>
        <v>0</v>
      </c>
      <c r="T24" s="246">
        <f>'5. Regulējošie EP'!AH24</f>
        <v>0</v>
      </c>
      <c r="U24" s="246">
        <f>'5. Regulējošie EP'!AM24</f>
        <v>0</v>
      </c>
      <c r="V24" s="246">
        <f>'5. Regulējošie EP'!AW24</f>
        <v>0</v>
      </c>
      <c r="W24" s="246">
        <f t="shared" si="0"/>
        <v>0</v>
      </c>
      <c r="X24" s="246">
        <f>'5. Regulējošie EP'!BE24</f>
        <v>0</v>
      </c>
      <c r="Y24" s="246">
        <f>'5. Regulējošie EP'!BM24</f>
        <v>0</v>
      </c>
      <c r="Z24" s="246">
        <f>'5. Regulējošie EP'!BU24</f>
        <v>0</v>
      </c>
      <c r="AA24" s="246">
        <f>'5. Regulējošie EP'!CC24</f>
        <v>0</v>
      </c>
      <c r="AB24" s="246">
        <f>'5. Regulējošie EP'!CK24</f>
        <v>0</v>
      </c>
      <c r="AC24" s="246">
        <f>'5. Regulējošie EP'!CS24</f>
        <v>0</v>
      </c>
      <c r="AD24" s="246">
        <f>'5. Regulējošie EP'!CV24</f>
        <v>0</v>
      </c>
      <c r="AE24" s="246">
        <f>'5. Regulējošie EP'!CY24</f>
        <v>0</v>
      </c>
      <c r="AF24" s="246">
        <f>'5. Regulējošie EP'!DB24</f>
        <v>0</v>
      </c>
      <c r="AH24" s="246">
        <f>'6. Kultūras EP'!N24</f>
        <v>0</v>
      </c>
      <c r="AI24" s="246">
        <f>'6. Kultūras EP'!V24</f>
        <v>0</v>
      </c>
      <c r="AJ24" s="246">
        <f>'6. Kultūras EP'!AD24</f>
        <v>0</v>
      </c>
      <c r="AK24" s="246">
        <f>'6. Kultūras EP'!AL24</f>
        <v>0</v>
      </c>
      <c r="AL24" s="246">
        <f>'6. Kultūras EP'!AT24</f>
        <v>0</v>
      </c>
      <c r="AM24" s="246">
        <f>'6. Kultūras EP'!AW24</f>
        <v>0</v>
      </c>
      <c r="AN24" s="246">
        <f>'6. Kultūras EP'!AZ24</f>
        <v>0</v>
      </c>
      <c r="AO24" s="246">
        <f>'6. Kultūras EP'!BC24</f>
        <v>0</v>
      </c>
    </row>
    <row r="25" spans="2:41" s="205" customFormat="1" ht="14.25" customHeight="1" x14ac:dyDescent="0.25">
      <c r="B25" s="329" t="e">
        <f>'2. Datu ievade'!#REF!</f>
        <v>#REF!</v>
      </c>
      <c r="C25" s="330" t="str">
        <f>'2. Datu ievade'!C27:D27</f>
        <v>Lietotāja definēta papildus ģeotelpiskā vienība (citi meža biotopi un/vai meža tipi)</v>
      </c>
      <c r="D25" s="326"/>
      <c r="E25" s="213">
        <f>'2. Datu ievade'!E27</f>
        <v>0</v>
      </c>
      <c r="F25" s="214">
        <f>'2. Datu ievade'!F27</f>
        <v>0</v>
      </c>
      <c r="H25" s="246">
        <f>'4. Nodrošinājuma EP'!K25</f>
        <v>0</v>
      </c>
      <c r="I25" s="246">
        <f>'4. Nodrošinājuma EP'!P25</f>
        <v>0</v>
      </c>
      <c r="J25" s="246">
        <f>'4. Nodrošinājuma EP'!U25</f>
        <v>0</v>
      </c>
      <c r="K25" s="246">
        <f>'4. Nodrošinājuma EP'!AB25</f>
        <v>0</v>
      </c>
      <c r="L25" s="246">
        <f>'4. Nodrošinājuma EP'!AG25</f>
        <v>0</v>
      </c>
      <c r="M25" s="246">
        <f>'4. Nodrošinājuma EP'!AJ25</f>
        <v>0</v>
      </c>
      <c r="N25" s="246">
        <f>'4. Nodrošinājuma EP'!AM25</f>
        <v>0</v>
      </c>
      <c r="O25" s="246">
        <f>'4. Nodrošinājuma EP'!AP25</f>
        <v>0</v>
      </c>
      <c r="Q25" s="246">
        <f>'5. Regulējošie EP'!N25</f>
        <v>0</v>
      </c>
      <c r="R25" s="246">
        <f>'5. Regulējošie EP'!V25</f>
        <v>0</v>
      </c>
      <c r="S25" s="246">
        <f>'5. Regulējošie EP'!Z25</f>
        <v>0</v>
      </c>
      <c r="T25" s="246">
        <f>'5. Regulējošie EP'!AH25</f>
        <v>0</v>
      </c>
      <c r="U25" s="246">
        <f>'5. Regulējošie EP'!AM25</f>
        <v>0</v>
      </c>
      <c r="V25" s="246">
        <f>'5. Regulējošie EP'!AW25</f>
        <v>0</v>
      </c>
      <c r="W25" s="246">
        <f t="shared" si="0"/>
        <v>0</v>
      </c>
      <c r="X25" s="246">
        <f>'5. Regulējošie EP'!BE25</f>
        <v>0</v>
      </c>
      <c r="Y25" s="246">
        <f>'5. Regulējošie EP'!BM25</f>
        <v>0</v>
      </c>
      <c r="Z25" s="246">
        <f>'5. Regulējošie EP'!BU25</f>
        <v>0</v>
      </c>
      <c r="AA25" s="246">
        <f>'5. Regulējošie EP'!CC25</f>
        <v>0</v>
      </c>
      <c r="AB25" s="246">
        <f>'5. Regulējošie EP'!CK25</f>
        <v>0</v>
      </c>
      <c r="AC25" s="246">
        <f>'5. Regulējošie EP'!CS25</f>
        <v>0</v>
      </c>
      <c r="AD25" s="246">
        <f>'5. Regulējošie EP'!CV25</f>
        <v>0</v>
      </c>
      <c r="AE25" s="246">
        <f>'5. Regulējošie EP'!CY25</f>
        <v>0</v>
      </c>
      <c r="AF25" s="246">
        <f>'5. Regulējošie EP'!DB25</f>
        <v>0</v>
      </c>
      <c r="AH25" s="246">
        <f>'6. Kultūras EP'!N25</f>
        <v>0</v>
      </c>
      <c r="AI25" s="246">
        <f>'6. Kultūras EP'!V25</f>
        <v>0</v>
      </c>
      <c r="AJ25" s="246">
        <f>'6. Kultūras EP'!AD25</f>
        <v>0</v>
      </c>
      <c r="AK25" s="246">
        <f>'6. Kultūras EP'!AL25</f>
        <v>0</v>
      </c>
      <c r="AL25" s="246">
        <f>'6. Kultūras EP'!AT25</f>
        <v>0</v>
      </c>
      <c r="AM25" s="246">
        <f>'6. Kultūras EP'!AW25</f>
        <v>0</v>
      </c>
      <c r="AN25" s="246">
        <f>'6. Kultūras EP'!AZ25</f>
        <v>0</v>
      </c>
      <c r="AO25" s="246">
        <f>'6. Kultūras EP'!BC25</f>
        <v>0</v>
      </c>
    </row>
    <row r="26" spans="2:41" s="205" customFormat="1" ht="14.25" customHeight="1" x14ac:dyDescent="0.25">
      <c r="B26" s="296" t="str">
        <f>'2. Datu ievade'!B28:D28</f>
        <v>Ruderāli zālāji</v>
      </c>
      <c r="C26" s="333">
        <f>'2. Datu ievade'!B28:D28</f>
        <v>0</v>
      </c>
      <c r="D26" s="297"/>
      <c r="E26" s="213">
        <f>'2. Datu ievade'!E28</f>
        <v>1</v>
      </c>
      <c r="F26" s="214">
        <f>'2. Datu ievade'!F28</f>
        <v>2.35</v>
      </c>
      <c r="H26" s="246">
        <f>'4. Nodrošinājuma EP'!K26</f>
        <v>0</v>
      </c>
      <c r="I26" s="246">
        <f>'4. Nodrošinājuma EP'!P26</f>
        <v>0</v>
      </c>
      <c r="J26" s="246">
        <f>'4. Nodrošinājuma EP'!U26</f>
        <v>0</v>
      </c>
      <c r="K26" s="246">
        <f>'4. Nodrošinājuma EP'!AB26</f>
        <v>0</v>
      </c>
      <c r="L26" s="246">
        <f>'4. Nodrošinājuma EP'!AG26</f>
        <v>0</v>
      </c>
      <c r="M26" s="246">
        <f>'4. Nodrošinājuma EP'!AJ26</f>
        <v>0</v>
      </c>
      <c r="N26" s="246">
        <f>'4. Nodrošinājuma EP'!AM26</f>
        <v>0</v>
      </c>
      <c r="O26" s="246">
        <f>'4. Nodrošinājuma EP'!AP26</f>
        <v>0</v>
      </c>
      <c r="Q26" s="246">
        <f>'5. Regulējošie EP'!N26</f>
        <v>43.199999999999996</v>
      </c>
      <c r="R26" s="246">
        <f>'5. Regulējošie EP'!V26</f>
        <v>0</v>
      </c>
      <c r="S26" s="246">
        <f>'5. Regulējošie EP'!Z26</f>
        <v>0</v>
      </c>
      <c r="T26" s="246">
        <f>'5. Regulējošie EP'!AH26</f>
        <v>0</v>
      </c>
      <c r="U26" s="246">
        <f>'5. Regulējošie EP'!AM26</f>
        <v>0</v>
      </c>
      <c r="V26" s="246">
        <f>'5. Regulējošie EP'!AW26</f>
        <v>0</v>
      </c>
      <c r="W26" s="246">
        <f t="shared" si="0"/>
        <v>0</v>
      </c>
      <c r="X26" s="246">
        <f>'5. Regulējošie EP'!BE26</f>
        <v>0</v>
      </c>
      <c r="Y26" s="246">
        <f>'5. Regulējošie EP'!BM26</f>
        <v>0</v>
      </c>
      <c r="Z26" s="246">
        <f>'5. Regulējošie EP'!BU26</f>
        <v>0</v>
      </c>
      <c r="AA26" s="246">
        <f>'5. Regulējošie EP'!CC26</f>
        <v>0</v>
      </c>
      <c r="AB26" s="246">
        <f>'5. Regulējošie EP'!CK26</f>
        <v>0</v>
      </c>
      <c r="AC26" s="246">
        <f>'5. Regulējošie EP'!CS26</f>
        <v>0</v>
      </c>
      <c r="AD26" s="246">
        <f>'5. Regulējošie EP'!CV26</f>
        <v>0</v>
      </c>
      <c r="AE26" s="246">
        <f>'5. Regulējošie EP'!CY26</f>
        <v>0</v>
      </c>
      <c r="AF26" s="246">
        <f>'5. Regulējošie EP'!DB26</f>
        <v>0</v>
      </c>
      <c r="AH26" s="246">
        <f>'6. Kultūras EP'!N26</f>
        <v>0.61875094510812045</v>
      </c>
      <c r="AI26" s="246">
        <f>'6. Kultūras EP'!V26</f>
        <v>1089.2227337272686</v>
      </c>
      <c r="AJ26" s="246">
        <f>'6. Kultūras EP'!AD26</f>
        <v>0.1275198195294876</v>
      </c>
      <c r="AK26" s="246">
        <f>'6. Kultūras EP'!AL26</f>
        <v>0</v>
      </c>
      <c r="AL26" s="246">
        <f>'6. Kultūras EP'!AT26</f>
        <v>956.61885794076625</v>
      </c>
      <c r="AM26" s="246">
        <f>'6. Kultūras EP'!AW26</f>
        <v>0</v>
      </c>
      <c r="AN26" s="246">
        <f>'6. Kultūras EP'!AZ26</f>
        <v>0</v>
      </c>
      <c r="AO26" s="246">
        <f>'6. Kultūras EP'!BC26</f>
        <v>0</v>
      </c>
    </row>
    <row r="27" spans="2:41" s="205" customFormat="1" x14ac:dyDescent="0.25">
      <c r="B27" s="319" t="str">
        <f>'2. Datu ievade'!B29</f>
        <v>Apbūve/ urbānas teritorijas</v>
      </c>
      <c r="C27" s="296" t="str">
        <f>'2. Datu ievade'!C29:D29</f>
        <v>mazstāvu dzīvojamās apbūves teritorija</v>
      </c>
      <c r="D27" s="297"/>
      <c r="E27" s="213">
        <f>'2. Datu ievade'!E29</f>
        <v>1</v>
      </c>
      <c r="F27" s="214">
        <f>'2. Datu ievade'!F29</f>
        <v>25.63</v>
      </c>
      <c r="H27" s="246">
        <f>'4. Nodrošinājuma EP'!K27</f>
        <v>0</v>
      </c>
      <c r="I27" s="246">
        <f>'4. Nodrošinājuma EP'!P27</f>
        <v>0</v>
      </c>
      <c r="J27" s="246">
        <f>'4. Nodrošinājuma EP'!U27</f>
        <v>0</v>
      </c>
      <c r="K27" s="246">
        <f>'4. Nodrošinājuma EP'!AB27</f>
        <v>0</v>
      </c>
      <c r="L27" s="246">
        <f>'4. Nodrošinājuma EP'!AG27</f>
        <v>0</v>
      </c>
      <c r="M27" s="246">
        <f>'4. Nodrošinājuma EP'!AJ27</f>
        <v>0</v>
      </c>
      <c r="N27" s="246">
        <f>'4. Nodrošinājuma EP'!AM27</f>
        <v>0</v>
      </c>
      <c r="O27" s="246">
        <f>'4. Nodrošinājuma EP'!AP27</f>
        <v>0</v>
      </c>
      <c r="Q27" s="246">
        <f>'5. Regulējošie EP'!N27</f>
        <v>0</v>
      </c>
      <c r="R27" s="246">
        <f>'5. Regulējošie EP'!V27</f>
        <v>0</v>
      </c>
      <c r="S27" s="246">
        <f>'5. Regulējošie EP'!Z27</f>
        <v>0</v>
      </c>
      <c r="T27" s="246">
        <f>'5. Regulējošie EP'!AH27</f>
        <v>0</v>
      </c>
      <c r="U27" s="246">
        <f>'5. Regulējošie EP'!AM27</f>
        <v>0</v>
      </c>
      <c r="V27" s="246">
        <f>'5. Regulējošie EP'!AW27</f>
        <v>0</v>
      </c>
      <c r="W27" s="246">
        <f t="shared" si="0"/>
        <v>0</v>
      </c>
      <c r="X27" s="246">
        <f>'5. Regulējošie EP'!BE27</f>
        <v>0</v>
      </c>
      <c r="Y27" s="246">
        <f>'5. Regulējošie EP'!BM27</f>
        <v>12.488063131020077</v>
      </c>
      <c r="Z27" s="246">
        <f>'5. Regulējošie EP'!BU27</f>
        <v>114.56145109340562</v>
      </c>
      <c r="AA27" s="246">
        <f>'5. Regulējošie EP'!CC27</f>
        <v>0</v>
      </c>
      <c r="AB27" s="246">
        <f>'5. Regulējošie EP'!CK27</f>
        <v>0</v>
      </c>
      <c r="AC27" s="246">
        <f>'5. Regulējošie EP'!CS27</f>
        <v>0</v>
      </c>
      <c r="AD27" s="246">
        <f>'5. Regulējošie EP'!CV27</f>
        <v>0</v>
      </c>
      <c r="AE27" s="246">
        <f>'5. Regulējošie EP'!CY27</f>
        <v>0</v>
      </c>
      <c r="AF27" s="246">
        <f>'5. Regulējošie EP'!DB27</f>
        <v>0</v>
      </c>
      <c r="AH27" s="246">
        <f>'6. Kultūras EP'!N27</f>
        <v>0.61875094510812045</v>
      </c>
      <c r="AI27" s="246">
        <f>'6. Kultūras EP'!V27</f>
        <v>1089.2227337272686</v>
      </c>
      <c r="AJ27" s="246">
        <f>'6. Kultūras EP'!AD27</f>
        <v>0</v>
      </c>
      <c r="AK27" s="246">
        <f>'6. Kultūras EP'!AL27</f>
        <v>1.2577888675623801</v>
      </c>
      <c r="AL27" s="246">
        <f>'6. Kultūras EP'!AT27</f>
        <v>1913.2377158815325</v>
      </c>
      <c r="AM27" s="246">
        <f>'6. Kultūras EP'!AW27</f>
        <v>0</v>
      </c>
      <c r="AN27" s="246">
        <f>'6. Kultūras EP'!AZ27</f>
        <v>0</v>
      </c>
      <c r="AO27" s="246">
        <f>'6. Kultūras EP'!BC27</f>
        <v>0</v>
      </c>
    </row>
    <row r="28" spans="2:41" s="205" customFormat="1" x14ac:dyDescent="0.25">
      <c r="B28" s="320"/>
      <c r="C28" s="296" t="str">
        <f>'2. Datu ievade'!C30:D30</f>
        <v>daudzstāvu dzīvojamās apbūves teritorija</v>
      </c>
      <c r="D28" s="297"/>
      <c r="E28" s="213">
        <f>'2. Datu ievade'!E30</f>
        <v>1</v>
      </c>
      <c r="F28" s="214">
        <f>'2. Datu ievade'!F30</f>
        <v>0.73</v>
      </c>
      <c r="H28" s="246">
        <f>'4. Nodrošinājuma EP'!K28</f>
        <v>0</v>
      </c>
      <c r="I28" s="246">
        <f>'4. Nodrošinājuma EP'!P28</f>
        <v>0</v>
      </c>
      <c r="J28" s="246">
        <f>'4. Nodrošinājuma EP'!U28</f>
        <v>0</v>
      </c>
      <c r="K28" s="246">
        <f>'4. Nodrošinājuma EP'!AB28</f>
        <v>0</v>
      </c>
      <c r="L28" s="246">
        <f>'4. Nodrošinājuma EP'!AG28</f>
        <v>0</v>
      </c>
      <c r="M28" s="246">
        <f>'4. Nodrošinājuma EP'!AJ28</f>
        <v>0</v>
      </c>
      <c r="N28" s="246">
        <f>'4. Nodrošinājuma EP'!AM28</f>
        <v>0</v>
      </c>
      <c r="O28" s="246">
        <f>'4. Nodrošinājuma EP'!AP28</f>
        <v>0</v>
      </c>
      <c r="Q28" s="246">
        <f>'5. Regulējošie EP'!N28</f>
        <v>0</v>
      </c>
      <c r="R28" s="246">
        <f>'5. Regulējošie EP'!V28</f>
        <v>0</v>
      </c>
      <c r="S28" s="246">
        <f>'5. Regulējošie EP'!Z28</f>
        <v>0</v>
      </c>
      <c r="T28" s="246">
        <f>'5. Regulējošie EP'!AH28</f>
        <v>0</v>
      </c>
      <c r="U28" s="246">
        <f>'5. Regulējošie EP'!AM28</f>
        <v>0</v>
      </c>
      <c r="V28" s="246">
        <f>'5. Regulējošie EP'!AW28</f>
        <v>0</v>
      </c>
      <c r="W28" s="246">
        <f t="shared" si="0"/>
        <v>0</v>
      </c>
      <c r="X28" s="246">
        <f>'5. Regulējošie EP'!BE28</f>
        <v>0</v>
      </c>
      <c r="Y28" s="246">
        <f>'5. Regulējošie EP'!BM28</f>
        <v>4.162687710340025</v>
      </c>
      <c r="Z28" s="246">
        <f>'5. Regulējošie EP'!BU28</f>
        <v>0</v>
      </c>
      <c r="AA28" s="246">
        <f>'5. Regulējošie EP'!CC28</f>
        <v>0</v>
      </c>
      <c r="AB28" s="246">
        <f>'5. Regulējošie EP'!CK28</f>
        <v>0</v>
      </c>
      <c r="AC28" s="246">
        <f>'5. Regulējošie EP'!CS28</f>
        <v>0</v>
      </c>
      <c r="AD28" s="246">
        <f>'5. Regulējošie EP'!CV28</f>
        <v>0</v>
      </c>
      <c r="AE28" s="246">
        <f>'5. Regulējošie EP'!CY28</f>
        <v>0</v>
      </c>
      <c r="AF28" s="246">
        <f>'5. Regulējošie EP'!DB28</f>
        <v>0</v>
      </c>
      <c r="AH28" s="246">
        <f>'6. Kultūras EP'!N28</f>
        <v>0.61875094510812045</v>
      </c>
      <c r="AI28" s="246">
        <f>'6. Kultūras EP'!V28</f>
        <v>1089.2227337272686</v>
      </c>
      <c r="AJ28" s="246">
        <f>'6. Kultūras EP'!AD28</f>
        <v>0</v>
      </c>
      <c r="AK28" s="246">
        <f>'6. Kultūras EP'!AL28</f>
        <v>0</v>
      </c>
      <c r="AL28" s="246">
        <f>'6. Kultūras EP'!AT28</f>
        <v>0</v>
      </c>
      <c r="AM28" s="246">
        <f>'6. Kultūras EP'!AW28</f>
        <v>0</v>
      </c>
      <c r="AN28" s="246">
        <f>'6. Kultūras EP'!AZ28</f>
        <v>0</v>
      </c>
      <c r="AO28" s="246">
        <f>'6. Kultūras EP'!BC28</f>
        <v>0</v>
      </c>
    </row>
    <row r="29" spans="2:41" s="205" customFormat="1" x14ac:dyDescent="0.25">
      <c r="B29" s="320"/>
      <c r="C29" s="296" t="str">
        <f>'2. Datu ievade'!C31:D31</f>
        <v>publiskās apbūves teritorija</v>
      </c>
      <c r="D29" s="297"/>
      <c r="E29" s="213">
        <f>'2. Datu ievade'!E31</f>
        <v>1</v>
      </c>
      <c r="F29" s="214">
        <f>'2. Datu ievade'!F31</f>
        <v>2.85</v>
      </c>
      <c r="H29" s="246">
        <f>'4. Nodrošinājuma EP'!K29</f>
        <v>0</v>
      </c>
      <c r="I29" s="246">
        <f>'4. Nodrošinājuma EP'!P29</f>
        <v>0</v>
      </c>
      <c r="J29" s="246">
        <f>'4. Nodrošinājuma EP'!U29</f>
        <v>0</v>
      </c>
      <c r="K29" s="246">
        <f>'4. Nodrošinājuma EP'!AB29</f>
        <v>0</v>
      </c>
      <c r="L29" s="246">
        <f>'4. Nodrošinājuma EP'!AG29</f>
        <v>0</v>
      </c>
      <c r="M29" s="246">
        <f>'4. Nodrošinājuma EP'!AJ29</f>
        <v>0</v>
      </c>
      <c r="N29" s="246">
        <f>'4. Nodrošinājuma EP'!AM29</f>
        <v>0</v>
      </c>
      <c r="O29" s="246">
        <f>'4. Nodrošinājuma EP'!AP29</f>
        <v>0</v>
      </c>
      <c r="Q29" s="246">
        <f>'5. Regulējošie EP'!N29</f>
        <v>0</v>
      </c>
      <c r="R29" s="246">
        <f>'5. Regulējošie EP'!V29</f>
        <v>0</v>
      </c>
      <c r="S29" s="246">
        <f>'5. Regulējošie EP'!Z29</f>
        <v>0</v>
      </c>
      <c r="T29" s="246">
        <f>'5. Regulējošie EP'!AH29</f>
        <v>0</v>
      </c>
      <c r="U29" s="246">
        <f>'5. Regulējošie EP'!AM29</f>
        <v>0</v>
      </c>
      <c r="V29" s="246">
        <f>'5. Regulējošie EP'!AW29</f>
        <v>0</v>
      </c>
      <c r="W29" s="246">
        <f t="shared" si="0"/>
        <v>0</v>
      </c>
      <c r="X29" s="246">
        <f>'5. Regulējošie EP'!BE29</f>
        <v>0</v>
      </c>
      <c r="Y29" s="246">
        <f>'5. Regulējošie EP'!BM29</f>
        <v>12.488063131020077</v>
      </c>
      <c r="Z29" s="246">
        <f>'5. Regulējošie EP'!BU29</f>
        <v>57.280725546702811</v>
      </c>
      <c r="AA29" s="246">
        <f>'5. Regulējošie EP'!CC29</f>
        <v>0</v>
      </c>
      <c r="AB29" s="246">
        <f>'5. Regulējošie EP'!CK29</f>
        <v>0</v>
      </c>
      <c r="AC29" s="246">
        <f>'5. Regulējošie EP'!CS29</f>
        <v>0</v>
      </c>
      <c r="AD29" s="246">
        <f>'5. Regulējošie EP'!CV29</f>
        <v>0</v>
      </c>
      <c r="AE29" s="246">
        <f>'5. Regulējošie EP'!CY29</f>
        <v>0</v>
      </c>
      <c r="AF29" s="246">
        <f>'5. Regulējošie EP'!DB29</f>
        <v>0</v>
      </c>
      <c r="AH29" s="246">
        <f>'6. Kultūras EP'!N29</f>
        <v>0.61875094510812045</v>
      </c>
      <c r="AI29" s="246">
        <f>'6. Kultūras EP'!V29</f>
        <v>1633.8341005909031</v>
      </c>
      <c r="AJ29" s="246">
        <f>'6. Kultūras EP'!AD29</f>
        <v>0</v>
      </c>
      <c r="AK29" s="246">
        <f>'6. Kultūras EP'!AL29</f>
        <v>1.2577888675623801</v>
      </c>
      <c r="AL29" s="246">
        <f>'6. Kultūras EP'!AT29</f>
        <v>956.61885794076625</v>
      </c>
      <c r="AM29" s="246">
        <f>'6. Kultūras EP'!AW29</f>
        <v>0</v>
      </c>
      <c r="AN29" s="246">
        <f>'6. Kultūras EP'!AZ29</f>
        <v>0</v>
      </c>
      <c r="AO29" s="246">
        <f>'6. Kultūras EP'!BC29</f>
        <v>0</v>
      </c>
    </row>
    <row r="30" spans="2:41" s="205" customFormat="1" x14ac:dyDescent="0.25">
      <c r="B30" s="320"/>
      <c r="C30" s="296" t="str">
        <f>'2. Datu ievade'!C32:D32</f>
        <v>atsevišķas ēkas</v>
      </c>
      <c r="D30" s="297"/>
      <c r="E30" s="213">
        <f>'2. Datu ievade'!E32</f>
        <v>0</v>
      </c>
      <c r="F30" s="214">
        <f>'2. Datu ievade'!F32</f>
        <v>0</v>
      </c>
      <c r="H30" s="246">
        <f>'4. Nodrošinājuma EP'!K30</f>
        <v>0</v>
      </c>
      <c r="I30" s="246">
        <f>'4. Nodrošinājuma EP'!P30</f>
        <v>0</v>
      </c>
      <c r="J30" s="246">
        <f>'4. Nodrošinājuma EP'!U30</f>
        <v>0</v>
      </c>
      <c r="K30" s="246">
        <f>'4. Nodrošinājuma EP'!AB30</f>
        <v>0</v>
      </c>
      <c r="L30" s="246">
        <f>'4. Nodrošinājuma EP'!AG30</f>
        <v>0</v>
      </c>
      <c r="M30" s="246">
        <f>'4. Nodrošinājuma EP'!AJ30</f>
        <v>0</v>
      </c>
      <c r="N30" s="246">
        <f>'4. Nodrošinājuma EP'!AM30</f>
        <v>0</v>
      </c>
      <c r="O30" s="246">
        <f>'4. Nodrošinājuma EP'!AP30</f>
        <v>0</v>
      </c>
      <c r="Q30" s="246">
        <f>'5. Regulējošie EP'!N30</f>
        <v>0</v>
      </c>
      <c r="R30" s="246">
        <f>'5. Regulējošie EP'!V30</f>
        <v>0</v>
      </c>
      <c r="S30" s="246">
        <f>'5. Regulējošie EP'!Z30</f>
        <v>0</v>
      </c>
      <c r="T30" s="246">
        <f>'5. Regulējošie EP'!AH30</f>
        <v>0</v>
      </c>
      <c r="U30" s="246">
        <f>'5. Regulējošie EP'!AM30</f>
        <v>0</v>
      </c>
      <c r="V30" s="246">
        <f>'5. Regulējošie EP'!AW30</f>
        <v>0</v>
      </c>
      <c r="W30" s="246">
        <f t="shared" si="0"/>
        <v>0</v>
      </c>
      <c r="X30" s="246">
        <f>'5. Regulējošie EP'!BE30</f>
        <v>0</v>
      </c>
      <c r="Y30" s="246">
        <f>'5. Regulējošie EP'!BM30</f>
        <v>0</v>
      </c>
      <c r="Z30" s="246">
        <f>'5. Regulējošie EP'!BU30</f>
        <v>0</v>
      </c>
      <c r="AA30" s="246">
        <f>'5. Regulējošie EP'!CC30</f>
        <v>0</v>
      </c>
      <c r="AB30" s="246">
        <f>'5. Regulējošie EP'!CK30</f>
        <v>0</v>
      </c>
      <c r="AC30" s="246">
        <f>'5. Regulējošie EP'!CS30</f>
        <v>0</v>
      </c>
      <c r="AD30" s="246">
        <f>'5. Regulējošie EP'!CV30</f>
        <v>0</v>
      </c>
      <c r="AE30" s="246">
        <f>'5. Regulējošie EP'!CY30</f>
        <v>0</v>
      </c>
      <c r="AF30" s="246">
        <f>'5. Regulējošie EP'!DB30</f>
        <v>0</v>
      </c>
      <c r="AH30" s="246">
        <f>'6. Kultūras EP'!N30</f>
        <v>0</v>
      </c>
      <c r="AI30" s="246">
        <f>'6. Kultūras EP'!V30</f>
        <v>0</v>
      </c>
      <c r="AJ30" s="246">
        <f>'6. Kultūras EP'!AD30</f>
        <v>0</v>
      </c>
      <c r="AK30" s="246">
        <f>'6. Kultūras EP'!AL30</f>
        <v>0</v>
      </c>
      <c r="AL30" s="246">
        <f>'6. Kultūras EP'!AT30</f>
        <v>0</v>
      </c>
      <c r="AM30" s="246">
        <f>'6. Kultūras EP'!AW30</f>
        <v>0</v>
      </c>
      <c r="AN30" s="246">
        <f>'6. Kultūras EP'!AZ30</f>
        <v>0</v>
      </c>
      <c r="AO30" s="246">
        <f>'6. Kultūras EP'!BC30</f>
        <v>0</v>
      </c>
    </row>
    <row r="31" spans="2:41" s="205" customFormat="1" x14ac:dyDescent="0.25">
      <c r="B31" s="320"/>
      <c r="C31" s="296" t="str">
        <f>'2. Datu ievade'!C33:D33</f>
        <v>transporta infrastruktūras teritorija</v>
      </c>
      <c r="D31" s="297"/>
      <c r="E31" s="213">
        <f>'2. Datu ievade'!E33</f>
        <v>1</v>
      </c>
      <c r="F31" s="214">
        <f>'2. Datu ievade'!F33</f>
        <v>7.52</v>
      </c>
      <c r="H31" s="246">
        <f>'4. Nodrošinājuma EP'!K31</f>
        <v>0</v>
      </c>
      <c r="I31" s="246">
        <f>'4. Nodrošinājuma EP'!P31</f>
        <v>0</v>
      </c>
      <c r="J31" s="246">
        <f>'4. Nodrošinājuma EP'!U31</f>
        <v>0</v>
      </c>
      <c r="K31" s="246">
        <f>'4. Nodrošinājuma EP'!AB31</f>
        <v>0</v>
      </c>
      <c r="L31" s="246">
        <f>'4. Nodrošinājuma EP'!AG31</f>
        <v>0</v>
      </c>
      <c r="M31" s="246">
        <f>'4. Nodrošinājuma EP'!AJ31</f>
        <v>0</v>
      </c>
      <c r="N31" s="246">
        <f>'4. Nodrošinājuma EP'!AM31</f>
        <v>0</v>
      </c>
      <c r="O31" s="246">
        <f>'4. Nodrošinājuma EP'!AP31</f>
        <v>0</v>
      </c>
      <c r="Q31" s="246">
        <f>'5. Regulējošie EP'!N31</f>
        <v>0</v>
      </c>
      <c r="R31" s="246">
        <f>'5. Regulējošie EP'!V31</f>
        <v>0</v>
      </c>
      <c r="S31" s="246">
        <f>'5. Regulējošie EP'!Z31</f>
        <v>0</v>
      </c>
      <c r="T31" s="246">
        <f>'5. Regulējošie EP'!AH31</f>
        <v>0</v>
      </c>
      <c r="U31" s="246">
        <f>'5. Regulējošie EP'!AM31</f>
        <v>0</v>
      </c>
      <c r="V31" s="246">
        <f>'5. Regulējošie EP'!AW31</f>
        <v>0</v>
      </c>
      <c r="W31" s="246">
        <f t="shared" si="0"/>
        <v>0</v>
      </c>
      <c r="X31" s="246">
        <f>'5. Regulējošie EP'!BE31</f>
        <v>0</v>
      </c>
      <c r="Y31" s="246">
        <f>'5. Regulējošie EP'!BM31</f>
        <v>0</v>
      </c>
      <c r="Z31" s="246">
        <f>'5. Regulējošie EP'!BU31</f>
        <v>0</v>
      </c>
      <c r="AA31" s="246">
        <f>'5. Regulējošie EP'!CC31</f>
        <v>0</v>
      </c>
      <c r="AB31" s="246">
        <f>'5. Regulējošie EP'!CK31</f>
        <v>0</v>
      </c>
      <c r="AC31" s="246">
        <f>'5. Regulējošie EP'!CS31</f>
        <v>0</v>
      </c>
      <c r="AD31" s="246">
        <f>'5. Regulējošie EP'!CV31</f>
        <v>0</v>
      </c>
      <c r="AE31" s="246">
        <f>'5. Regulējošie EP'!CY31</f>
        <v>0</v>
      </c>
      <c r="AF31" s="246">
        <f>'5. Regulējošie EP'!DB31</f>
        <v>0</v>
      </c>
      <c r="AH31" s="246">
        <f>'6. Kultūras EP'!N31</f>
        <v>0.61875094510812045</v>
      </c>
      <c r="AI31" s="246">
        <f>'6. Kultūras EP'!V31</f>
        <v>1089.2227337272686</v>
      </c>
      <c r="AJ31" s="246">
        <f>'6. Kultūras EP'!AD31</f>
        <v>0</v>
      </c>
      <c r="AK31" s="246">
        <f>'6. Kultūras EP'!AL31</f>
        <v>0</v>
      </c>
      <c r="AL31" s="246">
        <f>'6. Kultūras EP'!AT31</f>
        <v>0</v>
      </c>
      <c r="AM31" s="246">
        <f>'6. Kultūras EP'!AW31</f>
        <v>0</v>
      </c>
      <c r="AN31" s="246">
        <f>'6. Kultūras EP'!AZ31</f>
        <v>0</v>
      </c>
      <c r="AO31" s="246">
        <f>'6. Kultūras EP'!BC31</f>
        <v>0</v>
      </c>
    </row>
    <row r="32" spans="2:41" s="205" customFormat="1" ht="14.25" customHeight="1" x14ac:dyDescent="0.25">
      <c r="B32" s="320"/>
      <c r="C32" s="296" t="str">
        <f>'2. Datu ievade'!C34:D34</f>
        <v>Lietotāja definēta papildus ģeotelpiskā vienība (citi apbūves/urbānu teritoriju tipi)</v>
      </c>
      <c r="D32" s="297"/>
      <c r="E32" s="213">
        <f>'2. Datu ievade'!E34</f>
        <v>0</v>
      </c>
      <c r="F32" s="214">
        <f>'2. Datu ievade'!F34</f>
        <v>0</v>
      </c>
      <c r="H32" s="246">
        <f>'4. Nodrošinājuma EP'!K32</f>
        <v>0</v>
      </c>
      <c r="I32" s="246">
        <f>'4. Nodrošinājuma EP'!P32</f>
        <v>0</v>
      </c>
      <c r="J32" s="246">
        <f>'4. Nodrošinājuma EP'!U32</f>
        <v>0</v>
      </c>
      <c r="K32" s="246">
        <f>'4. Nodrošinājuma EP'!AB32</f>
        <v>0</v>
      </c>
      <c r="L32" s="246">
        <f>'4. Nodrošinājuma EP'!AG32</f>
        <v>0</v>
      </c>
      <c r="M32" s="246">
        <f>'4. Nodrošinājuma EP'!AJ32</f>
        <v>0</v>
      </c>
      <c r="N32" s="246">
        <f>'4. Nodrošinājuma EP'!AM32</f>
        <v>0</v>
      </c>
      <c r="O32" s="246">
        <f>'4. Nodrošinājuma EP'!AP32</f>
        <v>0</v>
      </c>
      <c r="Q32" s="246">
        <f>'5. Regulējošie EP'!N32</f>
        <v>0</v>
      </c>
      <c r="R32" s="246">
        <f>'5. Regulējošie EP'!V32</f>
        <v>0</v>
      </c>
      <c r="S32" s="246">
        <f>'5. Regulējošie EP'!Z32</f>
        <v>0</v>
      </c>
      <c r="T32" s="246">
        <f>'5. Regulējošie EP'!AH32</f>
        <v>0</v>
      </c>
      <c r="U32" s="246">
        <f>'5. Regulējošie EP'!AM32</f>
        <v>0</v>
      </c>
      <c r="V32" s="246">
        <f>'5. Regulējošie EP'!AW32</f>
        <v>0</v>
      </c>
      <c r="W32" s="246">
        <f t="shared" si="0"/>
        <v>0</v>
      </c>
      <c r="X32" s="246">
        <f>'5. Regulējošie EP'!BE32</f>
        <v>0</v>
      </c>
      <c r="Y32" s="246">
        <f>'5. Regulējošie EP'!BM32</f>
        <v>0</v>
      </c>
      <c r="Z32" s="246">
        <f>'5. Regulējošie EP'!BU32</f>
        <v>0</v>
      </c>
      <c r="AA32" s="246">
        <f>'5. Regulējošie EP'!CC32</f>
        <v>0</v>
      </c>
      <c r="AB32" s="246">
        <f>'5. Regulējošie EP'!CK32</f>
        <v>0</v>
      </c>
      <c r="AC32" s="246">
        <f>'5. Regulējošie EP'!CS32</f>
        <v>0</v>
      </c>
      <c r="AD32" s="246">
        <f>'5. Regulējošie EP'!CV32</f>
        <v>0</v>
      </c>
      <c r="AE32" s="246">
        <f>'5. Regulējošie EP'!CY32</f>
        <v>0</v>
      </c>
      <c r="AF32" s="246">
        <f>'5. Regulējošie EP'!DB32</f>
        <v>0</v>
      </c>
      <c r="AH32" s="246">
        <f>'6. Kultūras EP'!N32</f>
        <v>0</v>
      </c>
      <c r="AI32" s="246">
        <f>'6. Kultūras EP'!V32</f>
        <v>0</v>
      </c>
      <c r="AJ32" s="246">
        <f>'6. Kultūras EP'!AD32</f>
        <v>0</v>
      </c>
      <c r="AK32" s="246">
        <f>'6. Kultūras EP'!AL32</f>
        <v>0</v>
      </c>
      <c r="AL32" s="246">
        <f>'6. Kultūras EP'!AT32</f>
        <v>0</v>
      </c>
      <c r="AM32" s="246">
        <f>'6. Kultūras EP'!AW32</f>
        <v>0</v>
      </c>
      <c r="AN32" s="246">
        <f>'6. Kultūras EP'!AZ32</f>
        <v>0</v>
      </c>
      <c r="AO32" s="246">
        <f>'6. Kultūras EP'!BC32</f>
        <v>0</v>
      </c>
    </row>
    <row r="33" spans="2:41" s="205" customFormat="1" ht="14.25" customHeight="1" x14ac:dyDescent="0.25">
      <c r="B33" s="320"/>
      <c r="C33" s="296" t="str">
        <f>'2. Datu ievade'!C35:D35</f>
        <v>Lietotāja definēta papildus ģeotelpiskā vienība (citi apbūves/urbānu teritoriju tipi)</v>
      </c>
      <c r="D33" s="297"/>
      <c r="E33" s="213">
        <f>'2. Datu ievade'!E35</f>
        <v>0</v>
      </c>
      <c r="F33" s="214">
        <f>'2. Datu ievade'!F35</f>
        <v>0</v>
      </c>
      <c r="H33" s="246">
        <f>'4. Nodrošinājuma EP'!K33</f>
        <v>0</v>
      </c>
      <c r="I33" s="246">
        <f>'4. Nodrošinājuma EP'!P33</f>
        <v>0</v>
      </c>
      <c r="J33" s="246">
        <f>'4. Nodrošinājuma EP'!U33</f>
        <v>0</v>
      </c>
      <c r="K33" s="246">
        <f>'4. Nodrošinājuma EP'!AB33</f>
        <v>0</v>
      </c>
      <c r="L33" s="246">
        <f>'4. Nodrošinājuma EP'!AG33</f>
        <v>0</v>
      </c>
      <c r="M33" s="246">
        <f>'4. Nodrošinājuma EP'!AJ33</f>
        <v>0</v>
      </c>
      <c r="N33" s="246">
        <f>'4. Nodrošinājuma EP'!AM33</f>
        <v>0</v>
      </c>
      <c r="O33" s="246">
        <f>'4. Nodrošinājuma EP'!AP33</f>
        <v>0</v>
      </c>
      <c r="Q33" s="246">
        <f>'5. Regulējošie EP'!N33</f>
        <v>0</v>
      </c>
      <c r="R33" s="246">
        <f>'5. Regulējošie EP'!V33</f>
        <v>0</v>
      </c>
      <c r="S33" s="246">
        <f>'5. Regulējošie EP'!Z33</f>
        <v>0</v>
      </c>
      <c r="T33" s="246">
        <f>'5. Regulējošie EP'!AH33</f>
        <v>0</v>
      </c>
      <c r="U33" s="246">
        <f>'5. Regulējošie EP'!AM33</f>
        <v>0</v>
      </c>
      <c r="V33" s="246">
        <f>'5. Regulējošie EP'!AW33</f>
        <v>0</v>
      </c>
      <c r="W33" s="246">
        <f t="shared" si="0"/>
        <v>0</v>
      </c>
      <c r="X33" s="246">
        <f>'5. Regulējošie EP'!BE33</f>
        <v>0</v>
      </c>
      <c r="Y33" s="246">
        <f>'5. Regulējošie EP'!BM33</f>
        <v>0</v>
      </c>
      <c r="Z33" s="246">
        <f>'5. Regulējošie EP'!BU33</f>
        <v>0</v>
      </c>
      <c r="AA33" s="246">
        <f>'5. Regulējošie EP'!CC33</f>
        <v>0</v>
      </c>
      <c r="AB33" s="246">
        <f>'5. Regulējošie EP'!CK33</f>
        <v>0</v>
      </c>
      <c r="AC33" s="246">
        <f>'5. Regulējošie EP'!CS33</f>
        <v>0</v>
      </c>
      <c r="AD33" s="246">
        <f>'5. Regulējošie EP'!CV33</f>
        <v>0</v>
      </c>
      <c r="AE33" s="246">
        <f>'5. Regulējošie EP'!CY33</f>
        <v>0</v>
      </c>
      <c r="AF33" s="246">
        <f>'5. Regulējošie EP'!DB33</f>
        <v>0</v>
      </c>
      <c r="AH33" s="246">
        <f>'6. Kultūras EP'!N33</f>
        <v>0</v>
      </c>
      <c r="AI33" s="246">
        <f>'6. Kultūras EP'!V33</f>
        <v>0</v>
      </c>
      <c r="AJ33" s="246">
        <f>'6. Kultūras EP'!AD33</f>
        <v>0</v>
      </c>
      <c r="AK33" s="246">
        <f>'6. Kultūras EP'!AL33</f>
        <v>0</v>
      </c>
      <c r="AL33" s="246">
        <f>'6. Kultūras EP'!AT33</f>
        <v>0</v>
      </c>
      <c r="AM33" s="246">
        <f>'6. Kultūras EP'!AW33</f>
        <v>0</v>
      </c>
      <c r="AN33" s="246">
        <f>'6. Kultūras EP'!AZ33</f>
        <v>0</v>
      </c>
      <c r="AO33" s="246">
        <f>'6. Kultūras EP'!BC33</f>
        <v>0</v>
      </c>
    </row>
    <row r="34" spans="2:41" s="205" customFormat="1" ht="14.25" customHeight="1" x14ac:dyDescent="0.25">
      <c r="B34" s="321"/>
      <c r="C34" s="296" t="str">
        <f>'2. Datu ievade'!C36:D36</f>
        <v>Lietotāja definēta papildus ģeotelpiskā vienība (citi apbūves/urbānu teritoriju tipi)</v>
      </c>
      <c r="D34" s="297"/>
      <c r="E34" s="213">
        <f>'2. Datu ievade'!E36</f>
        <v>0</v>
      </c>
      <c r="F34" s="214">
        <f>'2. Datu ievade'!F36</f>
        <v>0</v>
      </c>
      <c r="H34" s="246">
        <f>'4. Nodrošinājuma EP'!K34</f>
        <v>0</v>
      </c>
      <c r="I34" s="246">
        <f>'4. Nodrošinājuma EP'!P34</f>
        <v>0</v>
      </c>
      <c r="J34" s="246">
        <f>'4. Nodrošinājuma EP'!U34</f>
        <v>0</v>
      </c>
      <c r="K34" s="246">
        <f>'4. Nodrošinājuma EP'!AB34</f>
        <v>0</v>
      </c>
      <c r="L34" s="246">
        <f>'4. Nodrošinājuma EP'!AG34</f>
        <v>0</v>
      </c>
      <c r="M34" s="246">
        <f>'4. Nodrošinājuma EP'!AJ34</f>
        <v>0</v>
      </c>
      <c r="N34" s="246">
        <f>'4. Nodrošinājuma EP'!AM34</f>
        <v>0</v>
      </c>
      <c r="O34" s="246">
        <f>'4. Nodrošinājuma EP'!AP34</f>
        <v>0</v>
      </c>
      <c r="Q34" s="246">
        <f>'5. Regulējošie EP'!N34</f>
        <v>0</v>
      </c>
      <c r="R34" s="246">
        <f>'5. Regulējošie EP'!V34</f>
        <v>0</v>
      </c>
      <c r="S34" s="246">
        <f>'5. Regulējošie EP'!Z34</f>
        <v>0</v>
      </c>
      <c r="T34" s="246">
        <f>'5. Regulējošie EP'!AH34</f>
        <v>0</v>
      </c>
      <c r="U34" s="246">
        <f>'5. Regulējošie EP'!AM34</f>
        <v>0</v>
      </c>
      <c r="V34" s="246">
        <f>'5. Regulējošie EP'!AW34</f>
        <v>0</v>
      </c>
      <c r="W34" s="246">
        <f t="shared" si="0"/>
        <v>0</v>
      </c>
      <c r="X34" s="246">
        <f>'5. Regulējošie EP'!BE34</f>
        <v>0</v>
      </c>
      <c r="Y34" s="246">
        <f>'5. Regulējošie EP'!BM34</f>
        <v>0</v>
      </c>
      <c r="Z34" s="246">
        <f>'5. Regulējošie EP'!BU34</f>
        <v>0</v>
      </c>
      <c r="AA34" s="246">
        <f>'5. Regulējošie EP'!CC34</f>
        <v>0</v>
      </c>
      <c r="AB34" s="246">
        <f>'5. Regulējošie EP'!CK34</f>
        <v>0</v>
      </c>
      <c r="AC34" s="246">
        <f>'5. Regulējošie EP'!CS34</f>
        <v>0</v>
      </c>
      <c r="AD34" s="246">
        <f>'5. Regulējošie EP'!CV34</f>
        <v>0</v>
      </c>
      <c r="AE34" s="246">
        <f>'5. Regulējošie EP'!CY34</f>
        <v>0</v>
      </c>
      <c r="AF34" s="246">
        <f>'5. Regulējošie EP'!DB34</f>
        <v>0</v>
      </c>
      <c r="AH34" s="246">
        <f>'6. Kultūras EP'!N34</f>
        <v>0</v>
      </c>
      <c r="AI34" s="246">
        <f>'6. Kultūras EP'!V34</f>
        <v>0</v>
      </c>
      <c r="AJ34" s="246">
        <f>'6. Kultūras EP'!AD34</f>
        <v>0</v>
      </c>
      <c r="AK34" s="246">
        <f>'6. Kultūras EP'!AL34</f>
        <v>0</v>
      </c>
      <c r="AL34" s="246">
        <f>'6. Kultūras EP'!AT34</f>
        <v>0</v>
      </c>
      <c r="AM34" s="246">
        <f>'6. Kultūras EP'!AW34</f>
        <v>0</v>
      </c>
      <c r="AN34" s="246">
        <f>'6. Kultūras EP'!AZ34</f>
        <v>0</v>
      </c>
      <c r="AO34" s="246">
        <f>'6. Kultūras EP'!BC34</f>
        <v>0</v>
      </c>
    </row>
    <row r="35" spans="2:41" s="205" customFormat="1" x14ac:dyDescent="0.25">
      <c r="B35" s="298" t="str">
        <f>'2. Datu ievade'!B37:D37</f>
        <v xml:space="preserve">1. lietotāja definēta papildus ģeotelpiskā vienība ekosistēmas/apakšsistēmas līmenī*  </v>
      </c>
      <c r="C35" s="299"/>
      <c r="D35" s="300"/>
      <c r="E35" s="213">
        <f>'2. Datu ievade'!E37</f>
        <v>0</v>
      </c>
      <c r="F35" s="214">
        <f>'2. Datu ievade'!F37</f>
        <v>0</v>
      </c>
      <c r="H35" s="246">
        <f>'4. Nodrošinājuma EP'!K35</f>
        <v>0</v>
      </c>
      <c r="I35" s="246">
        <f>'4. Nodrošinājuma EP'!P35</f>
        <v>0</v>
      </c>
      <c r="J35" s="246">
        <f>'4. Nodrošinājuma EP'!U35</f>
        <v>0</v>
      </c>
      <c r="K35" s="246">
        <f>'4. Nodrošinājuma EP'!AB35</f>
        <v>0</v>
      </c>
      <c r="L35" s="246">
        <f>'4. Nodrošinājuma EP'!AG35</f>
        <v>0</v>
      </c>
      <c r="M35" s="246">
        <f>'4. Nodrošinājuma EP'!AJ35</f>
        <v>0</v>
      </c>
      <c r="N35" s="246">
        <f>'4. Nodrošinājuma EP'!AM35</f>
        <v>0</v>
      </c>
      <c r="O35" s="246">
        <f>'4. Nodrošinājuma EP'!AP35</f>
        <v>0</v>
      </c>
      <c r="Q35" s="246">
        <f>'5. Regulējošie EP'!N35</f>
        <v>0</v>
      </c>
      <c r="R35" s="246">
        <f>'5. Regulējošie EP'!V35</f>
        <v>0</v>
      </c>
      <c r="S35" s="246">
        <f>'5. Regulējošie EP'!Z35</f>
        <v>0</v>
      </c>
      <c r="T35" s="246">
        <f>'5. Regulējošie EP'!AH35</f>
        <v>0</v>
      </c>
      <c r="U35" s="246">
        <f>'5. Regulējošie EP'!AM35</f>
        <v>0</v>
      </c>
      <c r="V35" s="246">
        <f>'5. Regulējošie EP'!AW35</f>
        <v>0</v>
      </c>
      <c r="W35" s="246">
        <f t="shared" si="0"/>
        <v>0</v>
      </c>
      <c r="X35" s="246">
        <f>'5. Regulējošie EP'!BE35</f>
        <v>0</v>
      </c>
      <c r="Y35" s="246">
        <f>'5. Regulējošie EP'!BM35</f>
        <v>0</v>
      </c>
      <c r="Z35" s="246">
        <f>'5. Regulējošie EP'!BU35</f>
        <v>0</v>
      </c>
      <c r="AA35" s="246">
        <f>'5. Regulējošie EP'!CC35</f>
        <v>0</v>
      </c>
      <c r="AB35" s="246">
        <f>'5. Regulējošie EP'!CK35</f>
        <v>0</v>
      </c>
      <c r="AC35" s="246">
        <f>'5. Regulējošie EP'!CS35</f>
        <v>0</v>
      </c>
      <c r="AD35" s="246">
        <f>'5. Regulējošie EP'!CV35</f>
        <v>0</v>
      </c>
      <c r="AE35" s="246">
        <f>'5. Regulējošie EP'!CY35</f>
        <v>0</v>
      </c>
      <c r="AF35" s="246">
        <f>'5. Regulējošie EP'!DB35</f>
        <v>0</v>
      </c>
      <c r="AH35" s="246">
        <f>'6. Kultūras EP'!N35</f>
        <v>0</v>
      </c>
      <c r="AI35" s="246">
        <f>'6. Kultūras EP'!V35</f>
        <v>0</v>
      </c>
      <c r="AJ35" s="246">
        <f>'6. Kultūras EP'!AD35</f>
        <v>0</v>
      </c>
      <c r="AK35" s="246">
        <f>'6. Kultūras EP'!AL35</f>
        <v>0</v>
      </c>
      <c r="AL35" s="246">
        <f>'6. Kultūras EP'!AT35</f>
        <v>0</v>
      </c>
      <c r="AM35" s="246">
        <f>'6. Kultūras EP'!AW35</f>
        <v>0</v>
      </c>
      <c r="AN35" s="246">
        <f>'6. Kultūras EP'!AZ35</f>
        <v>0</v>
      </c>
      <c r="AO35" s="246">
        <f>'6. Kultūras EP'!BC35</f>
        <v>0</v>
      </c>
    </row>
    <row r="36" spans="2:41" s="205" customFormat="1" x14ac:dyDescent="0.25">
      <c r="B36" s="298" t="str">
        <f>'2. Datu ievade'!B38:D38</f>
        <v xml:space="preserve">2. lietotāja definēta papildus ģeotelpiskā vienība ekosistēmas/apakšsistēmas līmenī*  </v>
      </c>
      <c r="C36" s="299"/>
      <c r="D36" s="300"/>
      <c r="E36" s="213">
        <f>'2. Datu ievade'!E38</f>
        <v>0</v>
      </c>
      <c r="F36" s="214">
        <f>'2. Datu ievade'!F38</f>
        <v>0</v>
      </c>
      <c r="H36" s="246">
        <f>'4. Nodrošinājuma EP'!K36</f>
        <v>0</v>
      </c>
      <c r="I36" s="246">
        <f>'4. Nodrošinājuma EP'!P36</f>
        <v>0</v>
      </c>
      <c r="J36" s="246">
        <f>'4. Nodrošinājuma EP'!U36</f>
        <v>0</v>
      </c>
      <c r="K36" s="246">
        <f>'4. Nodrošinājuma EP'!AB36</f>
        <v>0</v>
      </c>
      <c r="L36" s="246">
        <f>'4. Nodrošinājuma EP'!AG36</f>
        <v>0</v>
      </c>
      <c r="M36" s="246">
        <f>'4. Nodrošinājuma EP'!AJ36</f>
        <v>0</v>
      </c>
      <c r="N36" s="246">
        <f>'4. Nodrošinājuma EP'!AM36</f>
        <v>0</v>
      </c>
      <c r="O36" s="246">
        <f>'4. Nodrošinājuma EP'!AP36</f>
        <v>0</v>
      </c>
      <c r="Q36" s="246">
        <f>'5. Regulējošie EP'!N36</f>
        <v>0</v>
      </c>
      <c r="R36" s="246">
        <f>'5. Regulējošie EP'!V36</f>
        <v>0</v>
      </c>
      <c r="S36" s="246">
        <f>'5. Regulējošie EP'!Z36</f>
        <v>0</v>
      </c>
      <c r="T36" s="246">
        <f>'5. Regulējošie EP'!AH36</f>
        <v>0</v>
      </c>
      <c r="U36" s="246">
        <f>'5. Regulējošie EP'!AM36</f>
        <v>0</v>
      </c>
      <c r="V36" s="246">
        <f>'5. Regulējošie EP'!AW36</f>
        <v>0</v>
      </c>
      <c r="W36" s="246">
        <f t="shared" si="0"/>
        <v>0</v>
      </c>
      <c r="X36" s="246">
        <f>'5. Regulējošie EP'!BE36</f>
        <v>0</v>
      </c>
      <c r="Y36" s="246">
        <f>'5. Regulējošie EP'!BM36</f>
        <v>0</v>
      </c>
      <c r="Z36" s="246">
        <f>'5. Regulējošie EP'!BU36</f>
        <v>0</v>
      </c>
      <c r="AA36" s="246">
        <f>'5. Regulējošie EP'!CC36</f>
        <v>0</v>
      </c>
      <c r="AB36" s="246">
        <f>'5. Regulējošie EP'!CK36</f>
        <v>0</v>
      </c>
      <c r="AC36" s="246">
        <f>'5. Regulējošie EP'!CS36</f>
        <v>0</v>
      </c>
      <c r="AD36" s="246">
        <f>'5. Regulējošie EP'!CV36</f>
        <v>0</v>
      </c>
      <c r="AE36" s="246">
        <f>'5. Regulējošie EP'!CY36</f>
        <v>0</v>
      </c>
      <c r="AF36" s="246">
        <f>'5. Regulējošie EP'!DB36</f>
        <v>0</v>
      </c>
      <c r="AH36" s="246">
        <f>'6. Kultūras EP'!N36</f>
        <v>0</v>
      </c>
      <c r="AI36" s="246">
        <f>'6. Kultūras EP'!V36</f>
        <v>0</v>
      </c>
      <c r="AJ36" s="246">
        <f>'6. Kultūras EP'!AD36</f>
        <v>0</v>
      </c>
      <c r="AK36" s="246">
        <f>'6. Kultūras EP'!AL36</f>
        <v>0</v>
      </c>
      <c r="AL36" s="246">
        <f>'6. Kultūras EP'!AT36</f>
        <v>0</v>
      </c>
      <c r="AM36" s="246">
        <f>'6. Kultūras EP'!AW36</f>
        <v>0</v>
      </c>
      <c r="AN36" s="246">
        <f>'6. Kultūras EP'!AZ36</f>
        <v>0</v>
      </c>
      <c r="AO36" s="246">
        <f>'6. Kultūras EP'!BC36</f>
        <v>0</v>
      </c>
    </row>
    <row r="37" spans="2:41" s="205" customFormat="1" x14ac:dyDescent="0.25">
      <c r="B37" s="298" t="str">
        <f>'2. Datu ievade'!B39:D39</f>
        <v xml:space="preserve">3. lietotāja definēta papildus ģeotelpiskā vienība ekosistēmas/apakšsistēmas līmenī*  </v>
      </c>
      <c r="C37" s="299"/>
      <c r="D37" s="300"/>
      <c r="E37" s="213">
        <f>'2. Datu ievade'!E39</f>
        <v>0</v>
      </c>
      <c r="F37" s="214">
        <f>'2. Datu ievade'!F39</f>
        <v>0</v>
      </c>
      <c r="H37" s="246">
        <f>'4. Nodrošinājuma EP'!K37</f>
        <v>0</v>
      </c>
      <c r="I37" s="246">
        <f>'4. Nodrošinājuma EP'!P37</f>
        <v>0</v>
      </c>
      <c r="J37" s="246">
        <f>'4. Nodrošinājuma EP'!U37</f>
        <v>0</v>
      </c>
      <c r="K37" s="246">
        <f>'4. Nodrošinājuma EP'!AB37</f>
        <v>0</v>
      </c>
      <c r="L37" s="246">
        <f>'4. Nodrošinājuma EP'!AG37</f>
        <v>0</v>
      </c>
      <c r="M37" s="246">
        <f>'4. Nodrošinājuma EP'!AJ37</f>
        <v>0</v>
      </c>
      <c r="N37" s="246">
        <f>'4. Nodrošinājuma EP'!AM37</f>
        <v>0</v>
      </c>
      <c r="O37" s="246">
        <f>'4. Nodrošinājuma EP'!AP37</f>
        <v>0</v>
      </c>
      <c r="Q37" s="246">
        <f>'5. Regulējošie EP'!N37</f>
        <v>0</v>
      </c>
      <c r="R37" s="246">
        <f>'5. Regulējošie EP'!V37</f>
        <v>0</v>
      </c>
      <c r="S37" s="246">
        <f>'5. Regulējošie EP'!Z37</f>
        <v>0</v>
      </c>
      <c r="T37" s="246">
        <f>'5. Regulējošie EP'!AH37</f>
        <v>0</v>
      </c>
      <c r="U37" s="246">
        <f>'5. Regulējošie EP'!AM37</f>
        <v>0</v>
      </c>
      <c r="V37" s="246">
        <f>'5. Regulējošie EP'!AW37</f>
        <v>0</v>
      </c>
      <c r="W37" s="246">
        <f t="shared" si="0"/>
        <v>0</v>
      </c>
      <c r="X37" s="246">
        <f>'5. Regulējošie EP'!BE37</f>
        <v>0</v>
      </c>
      <c r="Y37" s="246">
        <f>'5. Regulējošie EP'!BM37</f>
        <v>0</v>
      </c>
      <c r="Z37" s="246">
        <f>'5. Regulējošie EP'!BU37</f>
        <v>0</v>
      </c>
      <c r="AA37" s="246">
        <f>'5. Regulējošie EP'!CC37</f>
        <v>0</v>
      </c>
      <c r="AB37" s="246">
        <f>'5. Regulējošie EP'!CK37</f>
        <v>0</v>
      </c>
      <c r="AC37" s="246">
        <f>'5. Regulējošie EP'!CS37</f>
        <v>0</v>
      </c>
      <c r="AD37" s="246">
        <f>'5. Regulējošie EP'!CV37</f>
        <v>0</v>
      </c>
      <c r="AE37" s="246">
        <f>'5. Regulējošie EP'!CY37</f>
        <v>0</v>
      </c>
      <c r="AF37" s="246">
        <f>'5. Regulējošie EP'!DB37</f>
        <v>0</v>
      </c>
      <c r="AH37" s="246">
        <f>'6. Kultūras EP'!N37</f>
        <v>0</v>
      </c>
      <c r="AI37" s="246">
        <f>'6. Kultūras EP'!V37</f>
        <v>0</v>
      </c>
      <c r="AJ37" s="246">
        <f>'6. Kultūras EP'!AD37</f>
        <v>0</v>
      </c>
      <c r="AK37" s="246">
        <f>'6. Kultūras EP'!AL37</f>
        <v>0</v>
      </c>
      <c r="AL37" s="246">
        <f>'6. Kultūras EP'!AT37</f>
        <v>0</v>
      </c>
      <c r="AM37" s="246">
        <f>'6. Kultūras EP'!AW37</f>
        <v>0</v>
      </c>
      <c r="AN37" s="246">
        <f>'6. Kultūras EP'!AZ37</f>
        <v>0</v>
      </c>
      <c r="AO37" s="246">
        <f>'6. Kultūras EP'!BC37</f>
        <v>0</v>
      </c>
    </row>
    <row r="38" spans="2:41" s="205" customFormat="1" x14ac:dyDescent="0.25">
      <c r="B38" s="298" t="str">
        <f>'2. Datu ievade'!B40:D40</f>
        <v xml:space="preserve">4. lietotāja definēta papildus ģeotelpiskā vienība ekosistēmas/apakšsistēmas līmenī*  </v>
      </c>
      <c r="C38" s="299"/>
      <c r="D38" s="300"/>
      <c r="E38" s="213">
        <f>'2. Datu ievade'!E40</f>
        <v>0</v>
      </c>
      <c r="F38" s="214">
        <f>'2. Datu ievade'!F40</f>
        <v>0</v>
      </c>
      <c r="H38" s="246">
        <f>'4. Nodrošinājuma EP'!K38</f>
        <v>0</v>
      </c>
      <c r="I38" s="246">
        <f>'4. Nodrošinājuma EP'!P38</f>
        <v>0</v>
      </c>
      <c r="J38" s="246">
        <f>'4. Nodrošinājuma EP'!U38</f>
        <v>0</v>
      </c>
      <c r="K38" s="246">
        <f>'4. Nodrošinājuma EP'!AB38</f>
        <v>0</v>
      </c>
      <c r="L38" s="246">
        <f>'4. Nodrošinājuma EP'!AG38</f>
        <v>0</v>
      </c>
      <c r="M38" s="246">
        <f>'4. Nodrošinājuma EP'!AJ38</f>
        <v>0</v>
      </c>
      <c r="N38" s="246">
        <f>'4. Nodrošinājuma EP'!AM38</f>
        <v>0</v>
      </c>
      <c r="O38" s="246">
        <f>'4. Nodrošinājuma EP'!AP38</f>
        <v>0</v>
      </c>
      <c r="Q38" s="246">
        <f>'5. Regulējošie EP'!N38</f>
        <v>0</v>
      </c>
      <c r="R38" s="246">
        <f>'5. Regulējošie EP'!V38</f>
        <v>0</v>
      </c>
      <c r="S38" s="246">
        <f>'5. Regulējošie EP'!Z38</f>
        <v>0</v>
      </c>
      <c r="T38" s="246">
        <f>'5. Regulējošie EP'!AH38</f>
        <v>0</v>
      </c>
      <c r="U38" s="246">
        <f>'5. Regulējošie EP'!AM38</f>
        <v>0</v>
      </c>
      <c r="V38" s="246">
        <f>'5. Regulējošie EP'!AW38</f>
        <v>0</v>
      </c>
      <c r="W38" s="246">
        <f t="shared" si="0"/>
        <v>0</v>
      </c>
      <c r="X38" s="246">
        <f>'5. Regulējošie EP'!BE38</f>
        <v>0</v>
      </c>
      <c r="Y38" s="246">
        <f>'5. Regulējošie EP'!BM38</f>
        <v>0</v>
      </c>
      <c r="Z38" s="246">
        <f>'5. Regulējošie EP'!BU38</f>
        <v>0</v>
      </c>
      <c r="AA38" s="246">
        <f>'5. Regulējošie EP'!CC38</f>
        <v>0</v>
      </c>
      <c r="AB38" s="246">
        <f>'5. Regulējošie EP'!CK38</f>
        <v>0</v>
      </c>
      <c r="AC38" s="246">
        <f>'5. Regulējošie EP'!CS38</f>
        <v>0</v>
      </c>
      <c r="AD38" s="246">
        <f>'5. Regulējošie EP'!CV38</f>
        <v>0</v>
      </c>
      <c r="AE38" s="246">
        <f>'5. Regulējošie EP'!CY38</f>
        <v>0</v>
      </c>
      <c r="AF38" s="246">
        <f>'5. Regulējošie EP'!DB38</f>
        <v>0</v>
      </c>
      <c r="AH38" s="246">
        <f>'6. Kultūras EP'!N38</f>
        <v>0</v>
      </c>
      <c r="AI38" s="246">
        <f>'6. Kultūras EP'!V38</f>
        <v>0</v>
      </c>
      <c r="AJ38" s="246">
        <f>'6. Kultūras EP'!AD38</f>
        <v>0</v>
      </c>
      <c r="AK38" s="246">
        <f>'6. Kultūras EP'!AL38</f>
        <v>0</v>
      </c>
      <c r="AL38" s="246">
        <f>'6. Kultūras EP'!AT38</f>
        <v>0</v>
      </c>
      <c r="AM38" s="246">
        <f>'6. Kultūras EP'!AW38</f>
        <v>0</v>
      </c>
      <c r="AN38" s="246">
        <f>'6. Kultūras EP'!AZ38</f>
        <v>0</v>
      </c>
      <c r="AO38" s="246">
        <f>'6. Kultūras EP'!BC38</f>
        <v>0</v>
      </c>
    </row>
    <row r="39" spans="2:41" s="205" customFormat="1" ht="8.1" customHeight="1" x14ac:dyDescent="0.25">
      <c r="E39" s="218"/>
      <c r="F39" s="219"/>
    </row>
    <row r="40" spans="2:41" s="220" customFormat="1" x14ac:dyDescent="0.25">
      <c r="D40" s="221" t="str">
        <f>'2. Datu ievade'!D42</f>
        <v>KOPĀ:</v>
      </c>
      <c r="E40" s="222"/>
      <c r="F40" s="223">
        <f>'2. Datu ievade'!H42</f>
        <v>132.85000000000002</v>
      </c>
      <c r="H40" s="245"/>
      <c r="I40" s="245"/>
      <c r="J40" s="245"/>
      <c r="K40" s="245"/>
      <c r="L40" s="245"/>
      <c r="M40" s="245"/>
      <c r="N40" s="245"/>
      <c r="O40" s="245"/>
      <c r="Q40" s="245"/>
      <c r="R40" s="245"/>
      <c r="S40" s="245"/>
      <c r="T40" s="245"/>
      <c r="U40" s="245"/>
      <c r="V40" s="245"/>
      <c r="W40" s="245"/>
      <c r="X40" s="245"/>
      <c r="Y40" s="245"/>
      <c r="Z40" s="245"/>
      <c r="AA40" s="245"/>
      <c r="AB40" s="245"/>
      <c r="AC40" s="245"/>
      <c r="AD40" s="245"/>
      <c r="AE40" s="245"/>
      <c r="AF40" s="245"/>
      <c r="AH40" s="245"/>
      <c r="AI40" s="245"/>
      <c r="AJ40" s="245"/>
      <c r="AK40" s="245"/>
      <c r="AL40" s="245"/>
      <c r="AM40" s="245"/>
      <c r="AN40" s="245"/>
      <c r="AO40" s="245"/>
    </row>
    <row r="43" spans="2:41" s="205" customFormat="1" x14ac:dyDescent="0.25">
      <c r="B43" s="398" t="s">
        <v>263</v>
      </c>
      <c r="C43" s="398"/>
      <c r="D43" s="398"/>
      <c r="E43" s="398"/>
      <c r="F43" s="398"/>
    </row>
    <row r="44" spans="2:41" s="205" customFormat="1" ht="2.1" customHeight="1" x14ac:dyDescent="0.25">
      <c r="B44" s="416"/>
      <c r="C44" s="416"/>
      <c r="D44" s="416"/>
      <c r="E44" s="416"/>
      <c r="F44" s="416"/>
    </row>
    <row r="45" spans="2:41" s="205" customFormat="1" x14ac:dyDescent="0.25">
      <c r="B45" s="398" t="s">
        <v>296</v>
      </c>
      <c r="C45" s="398"/>
      <c r="D45" s="398"/>
      <c r="E45" s="398"/>
      <c r="F45" s="398"/>
    </row>
    <row r="46" spans="2:41" s="209" customFormat="1" ht="62.1" customHeight="1" x14ac:dyDescent="0.25">
      <c r="B46" s="417" t="s">
        <v>242</v>
      </c>
      <c r="C46" s="417"/>
      <c r="D46" s="417"/>
      <c r="E46" s="417"/>
      <c r="F46" s="417"/>
    </row>
    <row r="47" spans="2:41" s="205" customFormat="1" ht="60.4" customHeight="1" x14ac:dyDescent="0.25">
      <c r="B47" s="295" t="str">
        <f>'2. Datu ievade'!B48</f>
        <v xml:space="preserve">Ģeotelpiskās vienības pēc zemes seguma veida
Ekosistēma // Apakšsistēma/ģeotelpiskā vienība (1.līmenis) // Apakšsistēma/ģeotelpiskā vienība (2.līmenis)
</v>
      </c>
      <c r="C47" s="295"/>
      <c r="D47" s="295"/>
      <c r="E47" s="210" t="str">
        <f>'2. Datu ievade'!E48</f>
        <v>Attiecināms
1/0</v>
      </c>
      <c r="F47" s="211" t="str">
        <f>F6</f>
        <v>Platība (ha):
pašreizējā situācija
(scenāriji
1, 2)</v>
      </c>
      <c r="H47" s="244" t="s">
        <v>15</v>
      </c>
      <c r="I47" s="244" t="s">
        <v>17</v>
      </c>
      <c r="J47" s="244" t="s">
        <v>45</v>
      </c>
      <c r="K47" s="244" t="s">
        <v>47</v>
      </c>
      <c r="L47" s="244" t="s">
        <v>52</v>
      </c>
      <c r="M47" s="244" t="s">
        <v>291</v>
      </c>
      <c r="N47" s="244" t="s">
        <v>292</v>
      </c>
      <c r="O47" s="244" t="s">
        <v>293</v>
      </c>
      <c r="Q47" s="244" t="s">
        <v>58</v>
      </c>
      <c r="R47" s="244" t="s">
        <v>61</v>
      </c>
      <c r="S47" s="244" t="s">
        <v>64</v>
      </c>
      <c r="T47" s="244" t="s">
        <v>69</v>
      </c>
      <c r="U47" s="244" t="s">
        <v>72</v>
      </c>
      <c r="V47" s="244" t="s">
        <v>75</v>
      </c>
      <c r="W47" s="244" t="str">
        <f>T47</f>
        <v>B4</v>
      </c>
      <c r="X47" s="244" t="s">
        <v>80</v>
      </c>
      <c r="Y47" s="244" t="s">
        <v>85</v>
      </c>
      <c r="Z47" s="244" t="s">
        <v>88</v>
      </c>
      <c r="AA47" s="244" t="s">
        <v>91</v>
      </c>
      <c r="AB47" s="244" t="s">
        <v>94</v>
      </c>
      <c r="AC47" s="244" t="s">
        <v>97</v>
      </c>
      <c r="AD47" s="244" t="s">
        <v>288</v>
      </c>
      <c r="AE47" s="244" t="s">
        <v>289</v>
      </c>
      <c r="AF47" s="244" t="s">
        <v>290</v>
      </c>
      <c r="AH47" s="244" t="s">
        <v>103</v>
      </c>
      <c r="AI47" s="244" t="s">
        <v>106</v>
      </c>
      <c r="AJ47" s="244" t="s">
        <v>110</v>
      </c>
      <c r="AK47" s="244" t="s">
        <v>113</v>
      </c>
      <c r="AL47" s="244" t="s">
        <v>116</v>
      </c>
      <c r="AM47" s="244" t="s">
        <v>283</v>
      </c>
      <c r="AN47" s="244" t="s">
        <v>284</v>
      </c>
      <c r="AO47" s="244" t="s">
        <v>285</v>
      </c>
    </row>
    <row r="48" spans="2:41" s="205" customFormat="1" x14ac:dyDescent="0.25">
      <c r="B48" s="315" t="str">
        <f>'2. Datu ievade'!B49</f>
        <v>Pludmale</v>
      </c>
      <c r="C48" s="315"/>
      <c r="D48" s="315"/>
      <c r="E48" s="213">
        <f>'2. Datu ievade'!E9</f>
        <v>1</v>
      </c>
      <c r="F48" s="214">
        <f>'2. Datu ievade'!F9</f>
        <v>16.399999999999999</v>
      </c>
      <c r="H48" s="246">
        <f>'4. Nodrošinājuma EP'!K48</f>
        <v>0</v>
      </c>
      <c r="I48" s="246">
        <f>'4. Nodrošinājuma EP'!P48</f>
        <v>0</v>
      </c>
      <c r="J48" s="246">
        <f>'4. Nodrošinājuma EP'!U48</f>
        <v>0</v>
      </c>
      <c r="K48" s="246">
        <f>'4. Nodrošinājuma EP'!AB48</f>
        <v>0</v>
      </c>
      <c r="L48" s="246">
        <f>'4. Nodrošinājuma EP'!AG48</f>
        <v>0</v>
      </c>
      <c r="M48" s="246">
        <f>'4. Nodrošinājuma EP'!AJ48</f>
        <v>0</v>
      </c>
      <c r="N48" s="246">
        <f>'4. Nodrošinājuma EP'!AM48</f>
        <v>0</v>
      </c>
      <c r="O48" s="246">
        <f>'4. Nodrošinājuma EP'!AP48</f>
        <v>0</v>
      </c>
      <c r="Q48" s="246">
        <f>'5. Regulējošie EP'!N48</f>
        <v>43.199999999999996</v>
      </c>
      <c r="R48" s="246">
        <f>'5. Regulējošie EP'!V48</f>
        <v>0</v>
      </c>
      <c r="S48" s="246">
        <f>'5. Regulējošie EP'!Z48</f>
        <v>0</v>
      </c>
      <c r="T48" s="246">
        <f>'5. Regulējošie EP'!AH48</f>
        <v>0</v>
      </c>
      <c r="U48" s="246">
        <f>'5. Regulējošie EP'!AM48</f>
        <v>15548.780487804879</v>
      </c>
      <c r="V48" s="246">
        <f>'5. Regulējošie EP'!AW48</f>
        <v>0</v>
      </c>
      <c r="W48" s="246">
        <f>T48</f>
        <v>0</v>
      </c>
      <c r="X48" s="246">
        <f>'5. Regulējošie EP'!BE48</f>
        <v>4893.2968223300177</v>
      </c>
      <c r="Y48" s="246">
        <f>'5. Regulējošie EP'!BM48</f>
        <v>19.649999999999995</v>
      </c>
      <c r="Z48" s="246">
        <f>'5. Regulējošie EP'!BU48</f>
        <v>114.56145109340562</v>
      </c>
      <c r="AA48" s="246">
        <f>'5. Regulējošie EP'!CC48</f>
        <v>0</v>
      </c>
      <c r="AB48" s="246">
        <f>'5. Regulējošie EP'!CK48</f>
        <v>0</v>
      </c>
      <c r="AC48" s="246">
        <f>'5. Regulējošie EP'!CS48</f>
        <v>0</v>
      </c>
      <c r="AD48" s="246">
        <f>'5. Regulējošie EP'!CV48</f>
        <v>0</v>
      </c>
      <c r="AE48" s="246">
        <f>'5. Regulējošie EP'!CY48</f>
        <v>0</v>
      </c>
      <c r="AF48" s="246">
        <f>'5. Regulējošie EP'!DB48</f>
        <v>0</v>
      </c>
      <c r="AH48" s="246">
        <f>'6. Kultūras EP'!N48</f>
        <v>36.220000000000006</v>
      </c>
      <c r="AI48" s="246">
        <f>'6. Kultūras EP'!V48</f>
        <v>1867.2389721038892</v>
      </c>
      <c r="AJ48" s="246">
        <f>'6. Kultūras EP'!AD48</f>
        <v>0.2546675820050201</v>
      </c>
      <c r="AK48" s="246">
        <f>'6. Kultūras EP'!AL48</f>
        <v>1.2577888675623801</v>
      </c>
      <c r="AL48" s="246">
        <f>'6. Kultūras EP'!AT48</f>
        <v>1913.2377158815323</v>
      </c>
      <c r="AM48" s="246">
        <f>'6. Kultūras EP'!AW48</f>
        <v>0</v>
      </c>
      <c r="AN48" s="246">
        <f>'6. Kultūras EP'!AZ48</f>
        <v>0</v>
      </c>
      <c r="AO48" s="246">
        <f>'6. Kultūras EP'!BC48</f>
        <v>0</v>
      </c>
    </row>
    <row r="49" spans="2:41" s="205" customFormat="1" x14ac:dyDescent="0.25">
      <c r="B49" s="319" t="str">
        <f>'2. Datu ievade'!B50</f>
        <v>Kāpas</v>
      </c>
      <c r="C49" s="315" t="str">
        <f>'2. Datu ievade'!C50</f>
        <v>Embrionālās kāpas (biotops 2110)</v>
      </c>
      <c r="D49" s="315"/>
      <c r="E49" s="213">
        <f>'2. Datu ievade'!E10</f>
        <v>1</v>
      </c>
      <c r="F49" s="214">
        <f>'2. Datu ievade'!F10</f>
        <v>0.85</v>
      </c>
      <c r="H49" s="246">
        <f>'4. Nodrošinājuma EP'!K49</f>
        <v>0</v>
      </c>
      <c r="I49" s="246">
        <f>'4. Nodrošinājuma EP'!P49</f>
        <v>0</v>
      </c>
      <c r="J49" s="246">
        <f>'4. Nodrošinājuma EP'!U49</f>
        <v>0</v>
      </c>
      <c r="K49" s="246">
        <f>'4. Nodrošinājuma EP'!AB49</f>
        <v>0</v>
      </c>
      <c r="L49" s="246">
        <f>'4. Nodrošinājuma EP'!AG49</f>
        <v>0</v>
      </c>
      <c r="M49" s="246">
        <f>'4. Nodrošinājuma EP'!AJ49</f>
        <v>0</v>
      </c>
      <c r="N49" s="246">
        <f>'4. Nodrošinājuma EP'!AM49</f>
        <v>0</v>
      </c>
      <c r="O49" s="246">
        <f>'4. Nodrošinājuma EP'!AP49</f>
        <v>0</v>
      </c>
      <c r="Q49" s="246">
        <f>'5. Regulējošie EP'!N49</f>
        <v>43.2</v>
      </c>
      <c r="R49" s="246">
        <f>'5. Regulējošie EP'!V49</f>
        <v>0</v>
      </c>
      <c r="S49" s="246">
        <f>'5. Regulējošie EP'!Z49</f>
        <v>0</v>
      </c>
      <c r="T49" s="246">
        <f>'5. Regulējošie EP'!AH49</f>
        <v>3938.7622941510504</v>
      </c>
      <c r="U49" s="246">
        <f>'5. Regulējošie EP'!AM49</f>
        <v>0</v>
      </c>
      <c r="V49" s="246">
        <f>'5. Regulējošie EP'!AW49</f>
        <v>0</v>
      </c>
      <c r="W49" s="246">
        <f t="shared" ref="W49:W79" si="1">T49</f>
        <v>3938.7622941510504</v>
      </c>
      <c r="X49" s="246">
        <f>'5. Regulējošie EP'!BE49</f>
        <v>4893.2968223300177</v>
      </c>
      <c r="Y49" s="246">
        <f>'5. Regulējošie EP'!BM49</f>
        <v>0</v>
      </c>
      <c r="Z49" s="246">
        <f>'5. Regulējošie EP'!BU49</f>
        <v>114.56145109340562</v>
      </c>
      <c r="AA49" s="246">
        <f>'5. Regulējošie EP'!CC49</f>
        <v>0</v>
      </c>
      <c r="AB49" s="246">
        <f>'5. Regulējošie EP'!CK49</f>
        <v>0</v>
      </c>
      <c r="AC49" s="246">
        <f>'5. Regulējošie EP'!CS49</f>
        <v>0</v>
      </c>
      <c r="AD49" s="246">
        <f>'5. Regulējošie EP'!CV49</f>
        <v>0</v>
      </c>
      <c r="AE49" s="246">
        <f>'5. Regulējošie EP'!CY49</f>
        <v>0</v>
      </c>
      <c r="AF49" s="246">
        <f>'5. Regulējošie EP'!DB49</f>
        <v>0</v>
      </c>
      <c r="AH49" s="246">
        <f>'6. Kultūras EP'!N49</f>
        <v>36.220000000000006</v>
      </c>
      <c r="AI49" s="246">
        <f>'6. Kultūras EP'!V49</f>
        <v>1867.238972103889</v>
      </c>
      <c r="AJ49" s="246">
        <f>'6. Kultūras EP'!AD49</f>
        <v>0.25466758200502004</v>
      </c>
      <c r="AK49" s="246">
        <f>'6. Kultūras EP'!AL49</f>
        <v>0</v>
      </c>
      <c r="AL49" s="246">
        <f>'6. Kultūras EP'!AT49</f>
        <v>2232.1106685284544</v>
      </c>
      <c r="AM49" s="246">
        <f>'6. Kultūras EP'!AW49</f>
        <v>0</v>
      </c>
      <c r="AN49" s="246">
        <f>'6. Kultūras EP'!AZ49</f>
        <v>0</v>
      </c>
      <c r="AO49" s="246">
        <f>'6. Kultūras EP'!BC49</f>
        <v>0</v>
      </c>
    </row>
    <row r="50" spans="2:41" s="205" customFormat="1" x14ac:dyDescent="0.25">
      <c r="B50" s="320"/>
      <c r="C50" s="315" t="str">
        <f>'2. Datu ievade'!C51</f>
        <v>Priekškāpas (biotops 2120)</v>
      </c>
      <c r="D50" s="315"/>
      <c r="E50" s="213">
        <f>'2. Datu ievade'!E11</f>
        <v>1</v>
      </c>
      <c r="F50" s="214">
        <f>'2. Datu ievade'!F11</f>
        <v>8.3800000000000008</v>
      </c>
      <c r="H50" s="246">
        <f>'4. Nodrošinājuma EP'!K50</f>
        <v>0</v>
      </c>
      <c r="I50" s="246">
        <f>'4. Nodrošinājuma EP'!P50</f>
        <v>0</v>
      </c>
      <c r="J50" s="246">
        <f>'4. Nodrošinājuma EP'!U50</f>
        <v>0</v>
      </c>
      <c r="K50" s="246">
        <f>'4. Nodrošinājuma EP'!AB50</f>
        <v>0</v>
      </c>
      <c r="L50" s="246">
        <f>'4. Nodrošinājuma EP'!AG50</f>
        <v>0</v>
      </c>
      <c r="M50" s="246">
        <f>'4. Nodrošinājuma EP'!AJ50</f>
        <v>0</v>
      </c>
      <c r="N50" s="246">
        <f>'4. Nodrošinājuma EP'!AM50</f>
        <v>0</v>
      </c>
      <c r="O50" s="246">
        <f>'4. Nodrošinājuma EP'!AP50</f>
        <v>0</v>
      </c>
      <c r="Q50" s="246">
        <f>'5. Regulējošie EP'!N50</f>
        <v>43.199999999999996</v>
      </c>
      <c r="R50" s="246">
        <f>'5. Regulējošie EP'!V50</f>
        <v>0</v>
      </c>
      <c r="S50" s="246">
        <f>'5. Regulējošie EP'!Z50</f>
        <v>0</v>
      </c>
      <c r="T50" s="246">
        <f>'5. Regulējošie EP'!AH50</f>
        <v>7877.5245883021016</v>
      </c>
      <c r="U50" s="246">
        <f>'5. Regulējošie EP'!AM50</f>
        <v>0</v>
      </c>
      <c r="V50" s="246">
        <f>'5. Regulējošie EP'!AW50</f>
        <v>0</v>
      </c>
      <c r="W50" s="246">
        <f t="shared" si="1"/>
        <v>7877.5245883021016</v>
      </c>
      <c r="X50" s="246">
        <f>'5. Regulējošie EP'!BE50</f>
        <v>4893.2968223300177</v>
      </c>
      <c r="Y50" s="246">
        <f>'5. Regulējošie EP'!BM50</f>
        <v>19.649999999999995</v>
      </c>
      <c r="Z50" s="246">
        <f>'5. Regulējošie EP'!BU50</f>
        <v>114.56145109340562</v>
      </c>
      <c r="AA50" s="246">
        <f>'5. Regulējošie EP'!CC50</f>
        <v>0</v>
      </c>
      <c r="AB50" s="246">
        <f>'5. Regulējošie EP'!CK50</f>
        <v>0</v>
      </c>
      <c r="AC50" s="246">
        <f>'5. Regulējošie EP'!CS50</f>
        <v>0</v>
      </c>
      <c r="AD50" s="246">
        <f>'5. Regulējošie EP'!CV50</f>
        <v>0</v>
      </c>
      <c r="AE50" s="246">
        <f>'5. Regulējošie EP'!CY50</f>
        <v>0</v>
      </c>
      <c r="AF50" s="246">
        <f>'5. Regulējošie EP'!DB50</f>
        <v>0</v>
      </c>
      <c r="AH50" s="246">
        <f>'6. Kultūras EP'!N50</f>
        <v>36.22</v>
      </c>
      <c r="AI50" s="246">
        <f>'6. Kultūras EP'!V50</f>
        <v>1867.2389721038892</v>
      </c>
      <c r="AJ50" s="246">
        <f>'6. Kultūras EP'!AD50</f>
        <v>0.25466758200502004</v>
      </c>
      <c r="AK50" s="246">
        <f>'6. Kultūras EP'!AL50</f>
        <v>0</v>
      </c>
      <c r="AL50" s="246">
        <f>'6. Kultūras EP'!AT50</f>
        <v>1913.2377158815323</v>
      </c>
      <c r="AM50" s="246">
        <f>'6. Kultūras EP'!AW50</f>
        <v>0</v>
      </c>
      <c r="AN50" s="246">
        <f>'6. Kultūras EP'!AZ50</f>
        <v>0</v>
      </c>
      <c r="AO50" s="246">
        <f>'6. Kultūras EP'!BC50</f>
        <v>0</v>
      </c>
    </row>
    <row r="51" spans="2:41" s="205" customFormat="1" x14ac:dyDescent="0.25">
      <c r="B51" s="320"/>
      <c r="C51" s="332" t="str">
        <f>'2. Datu ievade'!C52</f>
        <v>Lietotāja definēta papildus ģeotelpiskā vienība (citi jūras un iesāļu augteņu biotopi un/vai piejūras un iekšzemes kāpu biotopi)</v>
      </c>
      <c r="D51" s="332"/>
      <c r="E51" s="213">
        <f>'2. Datu ievade'!E12</f>
        <v>0</v>
      </c>
      <c r="F51" s="214">
        <f>'2. Datu ievade'!F12</f>
        <v>0</v>
      </c>
      <c r="H51" s="246">
        <f>'4. Nodrošinājuma EP'!K51</f>
        <v>0</v>
      </c>
      <c r="I51" s="246">
        <f>'4. Nodrošinājuma EP'!P51</f>
        <v>0</v>
      </c>
      <c r="J51" s="246">
        <f>'4. Nodrošinājuma EP'!U51</f>
        <v>0</v>
      </c>
      <c r="K51" s="246">
        <f>'4. Nodrošinājuma EP'!AB51</f>
        <v>0</v>
      </c>
      <c r="L51" s="246">
        <f>'4. Nodrošinājuma EP'!AG51</f>
        <v>0</v>
      </c>
      <c r="M51" s="246">
        <f>'4. Nodrošinājuma EP'!AJ51</f>
        <v>0</v>
      </c>
      <c r="N51" s="246">
        <f>'4. Nodrošinājuma EP'!AM51</f>
        <v>0</v>
      </c>
      <c r="O51" s="246">
        <f>'4. Nodrošinājuma EP'!AP51</f>
        <v>0</v>
      </c>
      <c r="Q51" s="246">
        <f>'5. Regulējošie EP'!N51</f>
        <v>0</v>
      </c>
      <c r="R51" s="246">
        <f>'5. Regulējošie EP'!V51</f>
        <v>0</v>
      </c>
      <c r="S51" s="246">
        <f>'5. Regulējošie EP'!Z51</f>
        <v>0</v>
      </c>
      <c r="T51" s="246">
        <f>'5. Regulējošie EP'!AH51</f>
        <v>0</v>
      </c>
      <c r="U51" s="246">
        <f>'5. Regulējošie EP'!AM51</f>
        <v>0</v>
      </c>
      <c r="V51" s="246">
        <f>'5. Regulējošie EP'!AW51</f>
        <v>0</v>
      </c>
      <c r="W51" s="246">
        <f t="shared" si="1"/>
        <v>0</v>
      </c>
      <c r="X51" s="246">
        <f>'5. Regulējošie EP'!BE51</f>
        <v>0</v>
      </c>
      <c r="Y51" s="246">
        <f>'5. Regulējošie EP'!BM51</f>
        <v>0</v>
      </c>
      <c r="Z51" s="246">
        <f>'5. Regulējošie EP'!BU51</f>
        <v>0</v>
      </c>
      <c r="AA51" s="246">
        <f>'5. Regulējošie EP'!CC51</f>
        <v>0</v>
      </c>
      <c r="AB51" s="246">
        <f>'5. Regulējošie EP'!CK51</f>
        <v>0</v>
      </c>
      <c r="AC51" s="246">
        <f>'5. Regulējošie EP'!CS51</f>
        <v>0</v>
      </c>
      <c r="AD51" s="246">
        <f>'5. Regulējošie EP'!CV51</f>
        <v>0</v>
      </c>
      <c r="AE51" s="246">
        <f>'5. Regulējošie EP'!CY51</f>
        <v>0</v>
      </c>
      <c r="AF51" s="246">
        <f>'5. Regulējošie EP'!DB51</f>
        <v>0</v>
      </c>
      <c r="AH51" s="246">
        <f>'6. Kultūras EP'!N51</f>
        <v>0</v>
      </c>
      <c r="AI51" s="246">
        <f>'6. Kultūras EP'!V51</f>
        <v>0</v>
      </c>
      <c r="AJ51" s="246">
        <f>'6. Kultūras EP'!AD51</f>
        <v>0</v>
      </c>
      <c r="AK51" s="246">
        <f>'6. Kultūras EP'!AL51</f>
        <v>0</v>
      </c>
      <c r="AL51" s="246">
        <f>'6. Kultūras EP'!AT51</f>
        <v>0</v>
      </c>
      <c r="AM51" s="246">
        <f>'6. Kultūras EP'!AW51</f>
        <v>0</v>
      </c>
      <c r="AN51" s="246">
        <f>'6. Kultūras EP'!AZ51</f>
        <v>0</v>
      </c>
      <c r="AO51" s="246">
        <f>'6. Kultūras EP'!BC51</f>
        <v>0</v>
      </c>
    </row>
    <row r="52" spans="2:41" s="205" customFormat="1" x14ac:dyDescent="0.25">
      <c r="B52" s="320"/>
      <c r="C52" s="332" t="str">
        <f>'2. Datu ievade'!C53</f>
        <v>Lietotāja definēta papildus ģeotelpiskā vienība (citi jūras un iesāļu augteņu biotopi un/vai piejūras un iekšzemes kāpu biotopi)</v>
      </c>
      <c r="D52" s="332"/>
      <c r="E52" s="213">
        <f>'2. Datu ievade'!E13</f>
        <v>0</v>
      </c>
      <c r="F52" s="214">
        <f>'2. Datu ievade'!F13</f>
        <v>0</v>
      </c>
      <c r="H52" s="246">
        <f>'4. Nodrošinājuma EP'!K52</f>
        <v>0</v>
      </c>
      <c r="I52" s="246">
        <f>'4. Nodrošinājuma EP'!P52</f>
        <v>0</v>
      </c>
      <c r="J52" s="246">
        <f>'4. Nodrošinājuma EP'!U52</f>
        <v>0</v>
      </c>
      <c r="K52" s="246">
        <f>'4. Nodrošinājuma EP'!AB52</f>
        <v>0</v>
      </c>
      <c r="L52" s="246">
        <f>'4. Nodrošinājuma EP'!AG52</f>
        <v>0</v>
      </c>
      <c r="M52" s="246">
        <f>'4. Nodrošinājuma EP'!AJ52</f>
        <v>0</v>
      </c>
      <c r="N52" s="246">
        <f>'4. Nodrošinājuma EP'!AM52</f>
        <v>0</v>
      </c>
      <c r="O52" s="246">
        <f>'4. Nodrošinājuma EP'!AP52</f>
        <v>0</v>
      </c>
      <c r="Q52" s="246">
        <f>'5. Regulējošie EP'!N52</f>
        <v>0</v>
      </c>
      <c r="R52" s="246">
        <f>'5. Regulējošie EP'!V52</f>
        <v>0</v>
      </c>
      <c r="S52" s="246">
        <f>'5. Regulējošie EP'!Z52</f>
        <v>0</v>
      </c>
      <c r="T52" s="246">
        <f>'5. Regulējošie EP'!AH52</f>
        <v>0</v>
      </c>
      <c r="U52" s="246">
        <f>'5. Regulējošie EP'!AM52</f>
        <v>0</v>
      </c>
      <c r="V52" s="246">
        <f>'5. Regulējošie EP'!AW52</f>
        <v>0</v>
      </c>
      <c r="W52" s="246">
        <f t="shared" si="1"/>
        <v>0</v>
      </c>
      <c r="X52" s="246">
        <f>'5. Regulējošie EP'!BE52</f>
        <v>0</v>
      </c>
      <c r="Y52" s="246">
        <f>'5. Regulējošie EP'!BM52</f>
        <v>0</v>
      </c>
      <c r="Z52" s="246">
        <f>'5. Regulējošie EP'!BU52</f>
        <v>0</v>
      </c>
      <c r="AA52" s="246">
        <f>'5. Regulējošie EP'!CC52</f>
        <v>0</v>
      </c>
      <c r="AB52" s="246">
        <f>'5. Regulējošie EP'!CK52</f>
        <v>0</v>
      </c>
      <c r="AC52" s="246">
        <f>'5. Regulējošie EP'!CS52</f>
        <v>0</v>
      </c>
      <c r="AD52" s="246">
        <f>'5. Regulējošie EP'!CV52</f>
        <v>0</v>
      </c>
      <c r="AE52" s="246">
        <f>'5. Regulējošie EP'!CY52</f>
        <v>0</v>
      </c>
      <c r="AF52" s="246">
        <f>'5. Regulējošie EP'!DB52</f>
        <v>0</v>
      </c>
      <c r="AH52" s="246">
        <f>'6. Kultūras EP'!N52</f>
        <v>0</v>
      </c>
      <c r="AI52" s="246">
        <f>'6. Kultūras EP'!V52</f>
        <v>0</v>
      </c>
      <c r="AJ52" s="246">
        <f>'6. Kultūras EP'!AD52</f>
        <v>0</v>
      </c>
      <c r="AK52" s="246">
        <f>'6. Kultūras EP'!AL52</f>
        <v>0</v>
      </c>
      <c r="AL52" s="246">
        <f>'6. Kultūras EP'!AT52</f>
        <v>0</v>
      </c>
      <c r="AM52" s="246">
        <f>'6. Kultūras EP'!AW52</f>
        <v>0</v>
      </c>
      <c r="AN52" s="246">
        <f>'6. Kultūras EP'!AZ52</f>
        <v>0</v>
      </c>
      <c r="AO52" s="246">
        <f>'6. Kultūras EP'!BC52</f>
        <v>0</v>
      </c>
    </row>
    <row r="53" spans="2:41" s="205" customFormat="1" x14ac:dyDescent="0.25">
      <c r="B53" s="321"/>
      <c r="C53" s="332" t="str">
        <f>'2. Datu ievade'!C54</f>
        <v>Lietotāja definēta papildus ģeotelpiskā vienība (citi jūras un iesāļu augteņu biotopi un/vai piejūras un iekšzemes kāpu biotopi)</v>
      </c>
      <c r="D53" s="332"/>
      <c r="E53" s="213">
        <f>'2. Datu ievade'!E14</f>
        <v>0</v>
      </c>
      <c r="F53" s="214">
        <f>'2. Datu ievade'!F14</f>
        <v>0</v>
      </c>
      <c r="H53" s="246">
        <f>'4. Nodrošinājuma EP'!K53</f>
        <v>0</v>
      </c>
      <c r="I53" s="246">
        <f>'4. Nodrošinājuma EP'!P53</f>
        <v>0</v>
      </c>
      <c r="J53" s="246">
        <f>'4. Nodrošinājuma EP'!U53</f>
        <v>0</v>
      </c>
      <c r="K53" s="246">
        <f>'4. Nodrošinājuma EP'!AB53</f>
        <v>0</v>
      </c>
      <c r="L53" s="246">
        <f>'4. Nodrošinājuma EP'!AG53</f>
        <v>0</v>
      </c>
      <c r="M53" s="246">
        <f>'4. Nodrošinājuma EP'!AJ53</f>
        <v>0</v>
      </c>
      <c r="N53" s="246">
        <f>'4. Nodrošinājuma EP'!AM53</f>
        <v>0</v>
      </c>
      <c r="O53" s="246">
        <f>'4. Nodrošinājuma EP'!AP53</f>
        <v>0</v>
      </c>
      <c r="Q53" s="246">
        <f>'5. Regulējošie EP'!N53</f>
        <v>0</v>
      </c>
      <c r="R53" s="246">
        <f>'5. Regulējošie EP'!V53</f>
        <v>0</v>
      </c>
      <c r="S53" s="246">
        <f>'5. Regulējošie EP'!Z53</f>
        <v>0</v>
      </c>
      <c r="T53" s="246">
        <f>'5. Regulējošie EP'!AH53</f>
        <v>0</v>
      </c>
      <c r="U53" s="246">
        <f>'5. Regulējošie EP'!AM53</f>
        <v>0</v>
      </c>
      <c r="V53" s="246">
        <f>'5. Regulējošie EP'!AW53</f>
        <v>0</v>
      </c>
      <c r="W53" s="246">
        <f t="shared" si="1"/>
        <v>0</v>
      </c>
      <c r="X53" s="246">
        <f>'5. Regulējošie EP'!BE53</f>
        <v>0</v>
      </c>
      <c r="Y53" s="246">
        <f>'5. Regulējošie EP'!BM53</f>
        <v>0</v>
      </c>
      <c r="Z53" s="246">
        <f>'5. Regulējošie EP'!BU53</f>
        <v>0</v>
      </c>
      <c r="AA53" s="246">
        <f>'5. Regulējošie EP'!CC53</f>
        <v>0</v>
      </c>
      <c r="AB53" s="246">
        <f>'5. Regulējošie EP'!CK53</f>
        <v>0</v>
      </c>
      <c r="AC53" s="246">
        <f>'5. Regulējošie EP'!CS53</f>
        <v>0</v>
      </c>
      <c r="AD53" s="246">
        <f>'5. Regulējošie EP'!CV53</f>
        <v>0</v>
      </c>
      <c r="AE53" s="246">
        <f>'5. Regulējošie EP'!CY53</f>
        <v>0</v>
      </c>
      <c r="AF53" s="246">
        <f>'5. Regulējošie EP'!DB53</f>
        <v>0</v>
      </c>
      <c r="AH53" s="246">
        <f>'6. Kultūras EP'!N53</f>
        <v>0</v>
      </c>
      <c r="AI53" s="246">
        <f>'6. Kultūras EP'!V53</f>
        <v>0</v>
      </c>
      <c r="AJ53" s="246">
        <f>'6. Kultūras EP'!AD53</f>
        <v>0</v>
      </c>
      <c r="AK53" s="246">
        <f>'6. Kultūras EP'!AL53</f>
        <v>0</v>
      </c>
      <c r="AL53" s="246">
        <f>'6. Kultūras EP'!AT53</f>
        <v>0</v>
      </c>
      <c r="AM53" s="246">
        <f>'6. Kultūras EP'!AW53</f>
        <v>0</v>
      </c>
      <c r="AN53" s="246">
        <f>'6. Kultūras EP'!AZ53</f>
        <v>0</v>
      </c>
      <c r="AO53" s="246">
        <f>'6. Kultūras EP'!BC53</f>
        <v>0</v>
      </c>
    </row>
    <row r="54" spans="2:41" s="205" customFormat="1" ht="14.25" customHeight="1" x14ac:dyDescent="0.25">
      <c r="B54" s="319" t="str">
        <f>'2. Datu ievade'!B15</f>
        <v>Upes un ezeri</v>
      </c>
      <c r="C54" s="322" t="str">
        <f>'2. Datu ievade'!C55</f>
        <v>Dabiski upju posmi (biotops 3260)</v>
      </c>
      <c r="D54" s="217" t="str">
        <f>'2. Datu ievade'!D15</f>
        <v>Maza, strauja (ritrāla) upe: INČUPE</v>
      </c>
      <c r="E54" s="213">
        <f>'2. Datu ievade'!E15</f>
        <v>1</v>
      </c>
      <c r="F54" s="214">
        <f>'2. Datu ievade'!F15</f>
        <v>3.71</v>
      </c>
      <c r="H54" s="246">
        <f>'4. Nodrošinājuma EP'!K54</f>
        <v>0</v>
      </c>
      <c r="I54" s="246">
        <f>'4. Nodrošinājuma EP'!P54</f>
        <v>20.669698222405952</v>
      </c>
      <c r="J54" s="246">
        <f>'4. Nodrošinājuma EP'!U54</f>
        <v>0</v>
      </c>
      <c r="K54" s="246">
        <f>'4. Nodrošinājuma EP'!AB54</f>
        <v>0</v>
      </c>
      <c r="L54" s="246">
        <f>'4. Nodrošinājuma EP'!AG54</f>
        <v>0</v>
      </c>
      <c r="M54" s="246">
        <f>'4. Nodrošinājuma EP'!AJ54</f>
        <v>0</v>
      </c>
      <c r="N54" s="246">
        <f>'4. Nodrošinājuma EP'!AM54</f>
        <v>0</v>
      </c>
      <c r="O54" s="246">
        <f>'4. Nodrošinājuma EP'!AP54</f>
        <v>0</v>
      </c>
      <c r="Q54" s="246">
        <f>'5. Regulējošie EP'!N54</f>
        <v>0</v>
      </c>
      <c r="R54" s="246">
        <f>'5. Regulējošie EP'!V54</f>
        <v>1638.7333333333333</v>
      </c>
      <c r="S54" s="246">
        <f>'5. Regulējošie EP'!Z54</f>
        <v>0</v>
      </c>
      <c r="T54" s="246">
        <f>'5. Regulējošie EP'!AH54</f>
        <v>0</v>
      </c>
      <c r="U54" s="246">
        <f>'5. Regulējošie EP'!AM54</f>
        <v>0</v>
      </c>
      <c r="V54" s="246">
        <f>'5. Regulējošie EP'!AW54</f>
        <v>0</v>
      </c>
      <c r="W54" s="246">
        <f t="shared" si="1"/>
        <v>0</v>
      </c>
      <c r="X54" s="246">
        <f>'5. Regulējošie EP'!BE54</f>
        <v>0</v>
      </c>
      <c r="Y54" s="246">
        <f>'5. Regulējošie EP'!BM54</f>
        <v>280.4864431780087</v>
      </c>
      <c r="Z54" s="246">
        <f>'5. Regulējošie EP'!BU54</f>
        <v>57.280725546702811</v>
      </c>
      <c r="AA54" s="246">
        <f>'5. Regulējošie EP'!CC54</f>
        <v>1638.7333333333333</v>
      </c>
      <c r="AB54" s="246">
        <f>'5. Regulējošie EP'!CK54</f>
        <v>0</v>
      </c>
      <c r="AC54" s="246">
        <f>'5. Regulējošie EP'!CS54</f>
        <v>0</v>
      </c>
      <c r="AD54" s="246">
        <f>'5. Regulējošie EP'!CV54</f>
        <v>0</v>
      </c>
      <c r="AE54" s="246">
        <f>'5. Regulējošie EP'!CY54</f>
        <v>0</v>
      </c>
      <c r="AF54" s="246">
        <f>'5. Regulējošie EP'!DB54</f>
        <v>0</v>
      </c>
      <c r="AH54" s="246">
        <f>'6. Kultūras EP'!N54</f>
        <v>36.220000000000006</v>
      </c>
      <c r="AI54" s="246">
        <f>'6. Kultūras EP'!V54</f>
        <v>1400.4292290779167</v>
      </c>
      <c r="AJ54" s="246">
        <f>'6. Kultūras EP'!AD54</f>
        <v>0.20373406560401605</v>
      </c>
      <c r="AK54" s="246">
        <f>'6. Kultūras EP'!AL54</f>
        <v>0</v>
      </c>
      <c r="AL54" s="246">
        <f>'6. Kultūras EP'!AT54</f>
        <v>1913.2377158815323</v>
      </c>
      <c r="AM54" s="246">
        <f>'6. Kultūras EP'!AW54</f>
        <v>0</v>
      </c>
      <c r="AN54" s="246">
        <f>'6. Kultūras EP'!AZ54</f>
        <v>0</v>
      </c>
      <c r="AO54" s="246">
        <f>'6. Kultūras EP'!BC54</f>
        <v>0</v>
      </c>
    </row>
    <row r="55" spans="2:41" s="205" customFormat="1" x14ac:dyDescent="0.25">
      <c r="B55" s="320"/>
      <c r="C55" s="323">
        <f>'2. Datu ievade'!C56</f>
        <v>0</v>
      </c>
      <c r="D55" s="217" t="str">
        <f>'2. Datu ievade'!D16</f>
        <v>Vidēja, strauja (ritrāla) upe: PĒTERUPE</v>
      </c>
      <c r="E55" s="213">
        <f>'2. Datu ievade'!E16</f>
        <v>1</v>
      </c>
      <c r="F55" s="214">
        <f>'2. Datu ievade'!F16</f>
        <v>3.71</v>
      </c>
      <c r="H55" s="246">
        <f>'4. Nodrošinājuma EP'!K55</f>
        <v>0</v>
      </c>
      <c r="I55" s="246">
        <f>'4. Nodrošinājuma EP'!P55</f>
        <v>20.669698222405952</v>
      </c>
      <c r="J55" s="246">
        <f>'4. Nodrošinājuma EP'!U55</f>
        <v>0</v>
      </c>
      <c r="K55" s="246">
        <f>'4. Nodrošinājuma EP'!AB55</f>
        <v>0</v>
      </c>
      <c r="L55" s="246">
        <f>'4. Nodrošinājuma EP'!AG55</f>
        <v>0</v>
      </c>
      <c r="M55" s="246">
        <f>'4. Nodrošinājuma EP'!AJ55</f>
        <v>0</v>
      </c>
      <c r="N55" s="246">
        <f>'4. Nodrošinājuma EP'!AM55</f>
        <v>0</v>
      </c>
      <c r="O55" s="246">
        <f>'4. Nodrošinājuma EP'!AP55</f>
        <v>0</v>
      </c>
      <c r="Q55" s="246">
        <f>'5. Regulējošie EP'!N55</f>
        <v>0</v>
      </c>
      <c r="R55" s="246">
        <f>'5. Regulējošie EP'!V55</f>
        <v>3277.4666666666667</v>
      </c>
      <c r="S55" s="246">
        <f>'5. Regulējošie EP'!Z55</f>
        <v>0</v>
      </c>
      <c r="T55" s="246">
        <f>'5. Regulējošie EP'!AH55</f>
        <v>0</v>
      </c>
      <c r="U55" s="246">
        <f>'5. Regulējošie EP'!AM55</f>
        <v>0</v>
      </c>
      <c r="V55" s="246">
        <f>'5. Regulējošie EP'!AW55</f>
        <v>0</v>
      </c>
      <c r="W55" s="246">
        <f t="shared" si="1"/>
        <v>0</v>
      </c>
      <c r="X55" s="246">
        <f>'5. Regulējošie EP'!BE55</f>
        <v>0</v>
      </c>
      <c r="Y55" s="246">
        <f>'5. Regulējošie EP'!BM55</f>
        <v>280.4864431780087</v>
      </c>
      <c r="Z55" s="246">
        <f>'5. Regulējošie EP'!BU55</f>
        <v>57.280725546702811</v>
      </c>
      <c r="AA55" s="246">
        <f>'5. Regulējošie EP'!CC55</f>
        <v>3277.4666666666667</v>
      </c>
      <c r="AB55" s="246">
        <f>'5. Regulējošie EP'!CK55</f>
        <v>0</v>
      </c>
      <c r="AC55" s="246">
        <f>'5. Regulējošie EP'!CS55</f>
        <v>0</v>
      </c>
      <c r="AD55" s="246">
        <f>'5. Regulējošie EP'!CV55</f>
        <v>0</v>
      </c>
      <c r="AE55" s="246">
        <f>'5. Regulējošie EP'!CY55</f>
        <v>0</v>
      </c>
      <c r="AF55" s="246">
        <f>'5. Regulējošie EP'!DB55</f>
        <v>0</v>
      </c>
      <c r="AH55" s="246">
        <f>'6. Kultūras EP'!N55</f>
        <v>36.220000000000006</v>
      </c>
      <c r="AI55" s="246">
        <f>'6. Kultūras EP'!V55</f>
        <v>1400.4292290779167</v>
      </c>
      <c r="AJ55" s="246">
        <f>'6. Kultūras EP'!AD55</f>
        <v>0.20373406560401605</v>
      </c>
      <c r="AK55" s="246">
        <f>'6. Kultūras EP'!AL55</f>
        <v>0</v>
      </c>
      <c r="AL55" s="246">
        <f>'6. Kultūras EP'!AT55</f>
        <v>1913.2377158815323</v>
      </c>
      <c r="AM55" s="246">
        <f>'6. Kultūras EP'!AW55</f>
        <v>0</v>
      </c>
      <c r="AN55" s="246">
        <f>'6. Kultūras EP'!AZ55</f>
        <v>0</v>
      </c>
      <c r="AO55" s="246">
        <f>'6. Kultūras EP'!BC55</f>
        <v>0</v>
      </c>
    </row>
    <row r="56" spans="2:41" s="205" customFormat="1" x14ac:dyDescent="0.25">
      <c r="B56" s="320"/>
      <c r="C56" s="324"/>
      <c r="D56" s="217" t="str">
        <f>'2. Datu ievade'!D17</f>
        <v>Upes vai tās posma nosaukums</v>
      </c>
      <c r="E56" s="213">
        <f>'2. Datu ievade'!E17</f>
        <v>0</v>
      </c>
      <c r="F56" s="214">
        <f>'2. Datu ievade'!F17</f>
        <v>0</v>
      </c>
      <c r="H56" s="246">
        <f>'4. Nodrošinājuma EP'!K56</f>
        <v>0</v>
      </c>
      <c r="I56" s="246">
        <f>'4. Nodrošinājuma EP'!P56</f>
        <v>0</v>
      </c>
      <c r="J56" s="246">
        <f>'4. Nodrošinājuma EP'!U56</f>
        <v>0</v>
      </c>
      <c r="K56" s="246">
        <f>'4. Nodrošinājuma EP'!AB56</f>
        <v>0</v>
      </c>
      <c r="L56" s="246">
        <f>'4. Nodrošinājuma EP'!AG56</f>
        <v>0</v>
      </c>
      <c r="M56" s="246">
        <f>'4. Nodrošinājuma EP'!AJ56</f>
        <v>0</v>
      </c>
      <c r="N56" s="246">
        <f>'4. Nodrošinājuma EP'!AM56</f>
        <v>0</v>
      </c>
      <c r="O56" s="246">
        <f>'4. Nodrošinājuma EP'!AP56</f>
        <v>0</v>
      </c>
      <c r="Q56" s="246">
        <f>'5. Regulējošie EP'!N56</f>
        <v>0</v>
      </c>
      <c r="R56" s="246">
        <f>'5. Regulējošie EP'!V56</f>
        <v>0</v>
      </c>
      <c r="S56" s="246">
        <f>'5. Regulējošie EP'!Z56</f>
        <v>0</v>
      </c>
      <c r="T56" s="246">
        <f>'5. Regulējošie EP'!AH56</f>
        <v>0</v>
      </c>
      <c r="U56" s="246">
        <f>'5. Regulējošie EP'!AM56</f>
        <v>0</v>
      </c>
      <c r="V56" s="246">
        <f>'5. Regulējošie EP'!AW56</f>
        <v>0</v>
      </c>
      <c r="W56" s="246">
        <f t="shared" si="1"/>
        <v>0</v>
      </c>
      <c r="X56" s="246">
        <f>'5. Regulējošie EP'!BE56</f>
        <v>0</v>
      </c>
      <c r="Y56" s="246">
        <f>'5. Regulējošie EP'!BM56</f>
        <v>0</v>
      </c>
      <c r="Z56" s="246">
        <f>'5. Regulējošie EP'!BU56</f>
        <v>0</v>
      </c>
      <c r="AA56" s="246">
        <f>'5. Regulējošie EP'!CC56</f>
        <v>0</v>
      </c>
      <c r="AB56" s="246">
        <f>'5. Regulējošie EP'!CK56</f>
        <v>0</v>
      </c>
      <c r="AC56" s="246">
        <f>'5. Regulējošie EP'!CS56</f>
        <v>0</v>
      </c>
      <c r="AD56" s="246">
        <f>'5. Regulējošie EP'!CV56</f>
        <v>0</v>
      </c>
      <c r="AE56" s="246">
        <f>'5. Regulējošie EP'!CY56</f>
        <v>0</v>
      </c>
      <c r="AF56" s="246">
        <f>'5. Regulējošie EP'!DB56</f>
        <v>0</v>
      </c>
      <c r="AH56" s="246">
        <f>'6. Kultūras EP'!N56</f>
        <v>0</v>
      </c>
      <c r="AI56" s="246">
        <f>'6. Kultūras EP'!V56</f>
        <v>0</v>
      </c>
      <c r="AJ56" s="246">
        <f>'6. Kultūras EP'!AD56</f>
        <v>0</v>
      </c>
      <c r="AK56" s="246">
        <f>'6. Kultūras EP'!AL56</f>
        <v>0</v>
      </c>
      <c r="AL56" s="246">
        <f>'6. Kultūras EP'!AT56</f>
        <v>0</v>
      </c>
      <c r="AM56" s="246">
        <f>'6. Kultūras EP'!AW56</f>
        <v>0</v>
      </c>
      <c r="AN56" s="246">
        <f>'6. Kultūras EP'!AZ56</f>
        <v>0</v>
      </c>
      <c r="AO56" s="246">
        <f>'6. Kultūras EP'!BC56</f>
        <v>0</v>
      </c>
    </row>
    <row r="57" spans="2:41" s="205" customFormat="1" ht="14.25" customHeight="1" x14ac:dyDescent="0.25">
      <c r="B57" s="320"/>
      <c r="C57" s="325" t="str">
        <f>'2. Datu ievade'!C18:D18</f>
        <v xml:space="preserve">Lietotāja definēta papildus ģeotelpiskā vienība (citi saldūdeņu biotopi vai upju/ezeru tipi) </v>
      </c>
      <c r="D57" s="326"/>
      <c r="E57" s="213">
        <f>'2. Datu ievade'!E18</f>
        <v>0</v>
      </c>
      <c r="F57" s="214">
        <f>'2. Datu ievade'!F18</f>
        <v>0</v>
      </c>
      <c r="H57" s="246">
        <f>'4. Nodrošinājuma EP'!K57</f>
        <v>0</v>
      </c>
      <c r="I57" s="246">
        <f>'4. Nodrošinājuma EP'!P57</f>
        <v>0</v>
      </c>
      <c r="J57" s="246">
        <f>'4. Nodrošinājuma EP'!U57</f>
        <v>0</v>
      </c>
      <c r="K57" s="246">
        <f>'4. Nodrošinājuma EP'!AB57</f>
        <v>0</v>
      </c>
      <c r="L57" s="246">
        <f>'4. Nodrošinājuma EP'!AG57</f>
        <v>0</v>
      </c>
      <c r="M57" s="246">
        <f>'4. Nodrošinājuma EP'!AJ57</f>
        <v>0</v>
      </c>
      <c r="N57" s="246">
        <f>'4. Nodrošinājuma EP'!AM57</f>
        <v>0</v>
      </c>
      <c r="O57" s="246">
        <f>'4. Nodrošinājuma EP'!AP57</f>
        <v>0</v>
      </c>
      <c r="Q57" s="246">
        <f>'5. Regulējošie EP'!N57</f>
        <v>0</v>
      </c>
      <c r="R57" s="246">
        <f>'5. Regulējošie EP'!V57</f>
        <v>0</v>
      </c>
      <c r="S57" s="246">
        <f>'5. Regulējošie EP'!Z57</f>
        <v>0</v>
      </c>
      <c r="T57" s="246">
        <f>'5. Regulējošie EP'!AH57</f>
        <v>0</v>
      </c>
      <c r="U57" s="246">
        <f>'5. Regulējošie EP'!AM57</f>
        <v>0</v>
      </c>
      <c r="V57" s="246">
        <f>'5. Regulējošie EP'!AW57</f>
        <v>0</v>
      </c>
      <c r="W57" s="246">
        <f t="shared" si="1"/>
        <v>0</v>
      </c>
      <c r="X57" s="246">
        <f>'5. Regulējošie EP'!BE57</f>
        <v>0</v>
      </c>
      <c r="Y57" s="246">
        <f>'5. Regulējošie EP'!BM57</f>
        <v>0</v>
      </c>
      <c r="Z57" s="246">
        <f>'5. Regulējošie EP'!BU57</f>
        <v>0</v>
      </c>
      <c r="AA57" s="246">
        <f>'5. Regulējošie EP'!CC57</f>
        <v>0</v>
      </c>
      <c r="AB57" s="246">
        <f>'5. Regulējošie EP'!CK57</f>
        <v>0</v>
      </c>
      <c r="AC57" s="246">
        <f>'5. Regulējošie EP'!CS57</f>
        <v>0</v>
      </c>
      <c r="AD57" s="246">
        <f>'5. Regulējošie EP'!CV57</f>
        <v>0</v>
      </c>
      <c r="AE57" s="246">
        <f>'5. Regulējošie EP'!CY57</f>
        <v>0</v>
      </c>
      <c r="AF57" s="246">
        <f>'5. Regulējošie EP'!DB57</f>
        <v>0</v>
      </c>
      <c r="AH57" s="246">
        <f>'6. Kultūras EP'!N57</f>
        <v>0</v>
      </c>
      <c r="AI57" s="246">
        <f>'6. Kultūras EP'!V57</f>
        <v>0</v>
      </c>
      <c r="AJ57" s="246">
        <f>'6. Kultūras EP'!AD57</f>
        <v>0</v>
      </c>
      <c r="AK57" s="246">
        <f>'6. Kultūras EP'!AL57</f>
        <v>0</v>
      </c>
      <c r="AL57" s="246">
        <f>'6. Kultūras EP'!AT57</f>
        <v>0</v>
      </c>
      <c r="AM57" s="246">
        <f>'6. Kultūras EP'!AW57</f>
        <v>0</v>
      </c>
      <c r="AN57" s="246">
        <f>'6. Kultūras EP'!AZ57</f>
        <v>0</v>
      </c>
      <c r="AO57" s="246">
        <f>'6. Kultūras EP'!BC57</f>
        <v>0</v>
      </c>
    </row>
    <row r="58" spans="2:41" s="205" customFormat="1" ht="14.25" customHeight="1" x14ac:dyDescent="0.25">
      <c r="B58" s="320"/>
      <c r="C58" s="325" t="str">
        <f>'2. Datu ievade'!C19:D19</f>
        <v xml:space="preserve">Lietotāja definēta papildus ģeotelpiskā vienība (citi saldūdeņu biotopi vai upju/ezeru tipi) </v>
      </c>
      <c r="D58" s="326"/>
      <c r="E58" s="213">
        <f>'2. Datu ievade'!E19</f>
        <v>0</v>
      </c>
      <c r="F58" s="214">
        <f>'2. Datu ievade'!F19</f>
        <v>0</v>
      </c>
      <c r="H58" s="246">
        <f>'4. Nodrošinājuma EP'!K58</f>
        <v>0</v>
      </c>
      <c r="I58" s="246">
        <f>'4. Nodrošinājuma EP'!P58</f>
        <v>0</v>
      </c>
      <c r="J58" s="246">
        <f>'4. Nodrošinājuma EP'!U58</f>
        <v>0</v>
      </c>
      <c r="K58" s="246">
        <f>'4. Nodrošinājuma EP'!AB58</f>
        <v>0</v>
      </c>
      <c r="L58" s="246">
        <f>'4. Nodrošinājuma EP'!AG58</f>
        <v>0</v>
      </c>
      <c r="M58" s="246">
        <f>'4. Nodrošinājuma EP'!AJ58</f>
        <v>0</v>
      </c>
      <c r="N58" s="246">
        <f>'4. Nodrošinājuma EP'!AM58</f>
        <v>0</v>
      </c>
      <c r="O58" s="246">
        <f>'4. Nodrošinājuma EP'!AP58</f>
        <v>0</v>
      </c>
      <c r="Q58" s="246">
        <f>'5. Regulējošie EP'!N58</f>
        <v>0</v>
      </c>
      <c r="R58" s="246">
        <f>'5. Regulējošie EP'!V58</f>
        <v>0</v>
      </c>
      <c r="S58" s="246">
        <f>'5. Regulējošie EP'!Z58</f>
        <v>0</v>
      </c>
      <c r="T58" s="246">
        <f>'5. Regulējošie EP'!AH58</f>
        <v>0</v>
      </c>
      <c r="U58" s="246">
        <f>'5. Regulējošie EP'!AM58</f>
        <v>0</v>
      </c>
      <c r="V58" s="246">
        <f>'5. Regulējošie EP'!AW58</f>
        <v>0</v>
      </c>
      <c r="W58" s="246">
        <f t="shared" si="1"/>
        <v>0</v>
      </c>
      <c r="X58" s="246">
        <f>'5. Regulējošie EP'!BE58</f>
        <v>0</v>
      </c>
      <c r="Y58" s="246">
        <f>'5. Regulējošie EP'!BM58</f>
        <v>0</v>
      </c>
      <c r="Z58" s="246">
        <f>'5. Regulējošie EP'!BU58</f>
        <v>0</v>
      </c>
      <c r="AA58" s="246">
        <f>'5. Regulējošie EP'!CC58</f>
        <v>0</v>
      </c>
      <c r="AB58" s="246">
        <f>'5. Regulējošie EP'!CK58</f>
        <v>0</v>
      </c>
      <c r="AC58" s="246">
        <f>'5. Regulējošie EP'!CS58</f>
        <v>0</v>
      </c>
      <c r="AD58" s="246">
        <f>'5. Regulējošie EP'!CV58</f>
        <v>0</v>
      </c>
      <c r="AE58" s="246">
        <f>'5. Regulējošie EP'!CY58</f>
        <v>0</v>
      </c>
      <c r="AF58" s="246">
        <f>'5. Regulējošie EP'!DB58</f>
        <v>0</v>
      </c>
      <c r="AH58" s="246">
        <f>'6. Kultūras EP'!N58</f>
        <v>0</v>
      </c>
      <c r="AI58" s="246">
        <f>'6. Kultūras EP'!V58</f>
        <v>0</v>
      </c>
      <c r="AJ58" s="246">
        <f>'6. Kultūras EP'!AD58</f>
        <v>0</v>
      </c>
      <c r="AK58" s="246">
        <f>'6. Kultūras EP'!AL58</f>
        <v>0</v>
      </c>
      <c r="AL58" s="246">
        <f>'6. Kultūras EP'!AT58</f>
        <v>0</v>
      </c>
      <c r="AM58" s="246">
        <f>'6. Kultūras EP'!AW58</f>
        <v>0</v>
      </c>
      <c r="AN58" s="246">
        <f>'6. Kultūras EP'!AZ58</f>
        <v>0</v>
      </c>
      <c r="AO58" s="246">
        <f>'6. Kultūras EP'!BC58</f>
        <v>0</v>
      </c>
    </row>
    <row r="59" spans="2:41" s="205" customFormat="1" ht="14.25" customHeight="1" x14ac:dyDescent="0.25">
      <c r="B59" s="321"/>
      <c r="C59" s="325" t="str">
        <f>'2. Datu ievade'!C20:D20</f>
        <v xml:space="preserve">Lietotāja definēta papildus ģeotelpiskā vienība (citi saldūdeņu biotopi vai upju/ezeru tipi) </v>
      </c>
      <c r="D59" s="326"/>
      <c r="E59" s="213">
        <f>'2. Datu ievade'!E20</f>
        <v>0</v>
      </c>
      <c r="F59" s="214">
        <f>'2. Datu ievade'!F20</f>
        <v>0</v>
      </c>
      <c r="H59" s="246">
        <f>'4. Nodrošinājuma EP'!K59</f>
        <v>0</v>
      </c>
      <c r="I59" s="246">
        <f>'4. Nodrošinājuma EP'!P59</f>
        <v>0</v>
      </c>
      <c r="J59" s="246">
        <f>'4. Nodrošinājuma EP'!U59</f>
        <v>0</v>
      </c>
      <c r="K59" s="246">
        <f>'4. Nodrošinājuma EP'!AB59</f>
        <v>0</v>
      </c>
      <c r="L59" s="246">
        <f>'4. Nodrošinājuma EP'!AG59</f>
        <v>0</v>
      </c>
      <c r="M59" s="246">
        <f>'4. Nodrošinājuma EP'!AJ59</f>
        <v>0</v>
      </c>
      <c r="N59" s="246">
        <f>'4. Nodrošinājuma EP'!AM59</f>
        <v>0</v>
      </c>
      <c r="O59" s="246">
        <f>'4. Nodrošinājuma EP'!AP59</f>
        <v>0</v>
      </c>
      <c r="Q59" s="246">
        <f>'5. Regulējošie EP'!N59</f>
        <v>0</v>
      </c>
      <c r="R59" s="246">
        <f>'5. Regulējošie EP'!V59</f>
        <v>0</v>
      </c>
      <c r="S59" s="246">
        <f>'5. Regulējošie EP'!Z59</f>
        <v>0</v>
      </c>
      <c r="T59" s="246">
        <f>'5. Regulējošie EP'!AH59</f>
        <v>0</v>
      </c>
      <c r="U59" s="246">
        <f>'5. Regulējošie EP'!AM59</f>
        <v>0</v>
      </c>
      <c r="V59" s="246">
        <f>'5. Regulējošie EP'!AW59</f>
        <v>0</v>
      </c>
      <c r="W59" s="246">
        <f t="shared" si="1"/>
        <v>0</v>
      </c>
      <c r="X59" s="246">
        <f>'5. Regulējošie EP'!BE59</f>
        <v>0</v>
      </c>
      <c r="Y59" s="246">
        <f>'5. Regulējošie EP'!BM59</f>
        <v>0</v>
      </c>
      <c r="Z59" s="246">
        <f>'5. Regulējošie EP'!BU59</f>
        <v>0</v>
      </c>
      <c r="AA59" s="246">
        <f>'5. Regulējošie EP'!CC59</f>
        <v>0</v>
      </c>
      <c r="AB59" s="246">
        <f>'5. Regulējošie EP'!CK59</f>
        <v>0</v>
      </c>
      <c r="AC59" s="246">
        <f>'5. Regulējošie EP'!CS59</f>
        <v>0</v>
      </c>
      <c r="AD59" s="246">
        <f>'5. Regulējošie EP'!CV59</f>
        <v>0</v>
      </c>
      <c r="AE59" s="246">
        <f>'5. Regulējošie EP'!CY59</f>
        <v>0</v>
      </c>
      <c r="AF59" s="246">
        <f>'5. Regulējošie EP'!DB59</f>
        <v>0</v>
      </c>
      <c r="AH59" s="246">
        <f>'6. Kultūras EP'!N59</f>
        <v>0</v>
      </c>
      <c r="AI59" s="246">
        <f>'6. Kultūras EP'!V59</f>
        <v>0</v>
      </c>
      <c r="AJ59" s="246">
        <f>'6. Kultūras EP'!AD59</f>
        <v>0</v>
      </c>
      <c r="AK59" s="246">
        <f>'6. Kultūras EP'!AL59</f>
        <v>0</v>
      </c>
      <c r="AL59" s="246">
        <f>'6. Kultūras EP'!AT59</f>
        <v>0</v>
      </c>
      <c r="AM59" s="246">
        <f>'6. Kultūras EP'!AW59</f>
        <v>0</v>
      </c>
      <c r="AN59" s="246">
        <f>'6. Kultūras EP'!AZ59</f>
        <v>0</v>
      </c>
      <c r="AO59" s="246">
        <f>'6. Kultūras EP'!BC59</f>
        <v>0</v>
      </c>
    </row>
    <row r="60" spans="2:41" s="205" customFormat="1" ht="14.25" customHeight="1" x14ac:dyDescent="0.25">
      <c r="B60" s="327" t="str">
        <f>'2. Datu ievade'!B61</f>
        <v>Meži</v>
      </c>
      <c r="C60" s="331" t="str">
        <f>'2. Datu ievade'!C61</f>
        <v>Mežainas piejūras kāpas (biotops 2180)/Veci vai dabiski boreāli meži (biotops 9010*)</v>
      </c>
      <c r="D60" s="156" t="str">
        <f>'2. Datu ievade'!D61</f>
        <v>pieaugusi un pāraugusi audze</v>
      </c>
      <c r="E60" s="213">
        <f>'2. Datu ievade'!E21</f>
        <v>1</v>
      </c>
      <c r="F60" s="214">
        <f>'2. Datu ievade'!F21</f>
        <v>12.05</v>
      </c>
      <c r="H60" s="246">
        <f>'4. Nodrošinājuma EP'!K60</f>
        <v>5620</v>
      </c>
      <c r="I60" s="246">
        <f>'4. Nodrošinājuma EP'!P60</f>
        <v>0</v>
      </c>
      <c r="J60" s="246">
        <f>'4. Nodrošinājuma EP'!U60</f>
        <v>0</v>
      </c>
      <c r="K60" s="246">
        <f>'4. Nodrošinājuma EP'!AB60</f>
        <v>3125</v>
      </c>
      <c r="L60" s="246">
        <f>'4. Nodrošinājuma EP'!AG60</f>
        <v>0</v>
      </c>
      <c r="M60" s="246">
        <f>'4. Nodrošinājuma EP'!AJ60</f>
        <v>0</v>
      </c>
      <c r="N60" s="246">
        <f>'4. Nodrošinājuma EP'!AM60</f>
        <v>0</v>
      </c>
      <c r="O60" s="246">
        <f>'4. Nodrošinājuma EP'!AP60</f>
        <v>0</v>
      </c>
      <c r="Q60" s="246">
        <f>'5. Regulējošie EP'!N60</f>
        <v>46.038831344424196</v>
      </c>
      <c r="R60" s="246">
        <f>'5. Regulējošie EP'!V60</f>
        <v>0</v>
      </c>
      <c r="S60" s="246">
        <f>'5. Regulējošie EP'!Z60</f>
        <v>17031.84</v>
      </c>
      <c r="T60" s="246">
        <f>'5. Regulējošie EP'!AH60</f>
        <v>0</v>
      </c>
      <c r="U60" s="246">
        <f>'5. Regulējošie EP'!AM60</f>
        <v>0</v>
      </c>
      <c r="V60" s="246">
        <f>'5. Regulējošie EP'!AW60</f>
        <v>134.8102189781022</v>
      </c>
      <c r="W60" s="246">
        <f t="shared" si="1"/>
        <v>0</v>
      </c>
      <c r="X60" s="246">
        <f>'5. Regulējošie EP'!BE60</f>
        <v>4893.2968223300177</v>
      </c>
      <c r="Y60" s="246">
        <f>'5. Regulējošie EP'!BM60</f>
        <v>186.99096211867248</v>
      </c>
      <c r="Z60" s="246">
        <f>'5. Regulējošie EP'!BU60</f>
        <v>171.84217664010842</v>
      </c>
      <c r="AA60" s="246">
        <f>'5. Regulējošie EP'!CC60</f>
        <v>0</v>
      </c>
      <c r="AB60" s="246">
        <f>'5. Regulējošie EP'!CK60</f>
        <v>440.98340568752752</v>
      </c>
      <c r="AC60" s="246">
        <f>'5. Regulējošie EP'!CS60</f>
        <v>682.5728071087093</v>
      </c>
      <c r="AD60" s="246">
        <f>'5. Regulējošie EP'!CV60</f>
        <v>0</v>
      </c>
      <c r="AE60" s="246">
        <f>'5. Regulējošie EP'!CY60</f>
        <v>0</v>
      </c>
      <c r="AF60" s="246">
        <f>'5. Regulējošie EP'!DB60</f>
        <v>0</v>
      </c>
      <c r="AH60" s="246">
        <f>'6. Kultūras EP'!N60</f>
        <v>1.8562528353243615</v>
      </c>
      <c r="AI60" s="246">
        <f>'6. Kultūras EP'!V60</f>
        <v>2334.0487151298612</v>
      </c>
      <c r="AJ60" s="246">
        <f>'6. Kultūras EP'!AD60</f>
        <v>0.25466758200502004</v>
      </c>
      <c r="AK60" s="246">
        <f>'6. Kultūras EP'!AL60</f>
        <v>0</v>
      </c>
      <c r="AL60" s="246">
        <f>'6. Kultūras EP'!AT60</f>
        <v>2232.1106685284544</v>
      </c>
      <c r="AM60" s="246">
        <f>'6. Kultūras EP'!AW60</f>
        <v>0</v>
      </c>
      <c r="AN60" s="246">
        <f>'6. Kultūras EP'!AZ60</f>
        <v>0</v>
      </c>
      <c r="AO60" s="246">
        <f>'6. Kultūras EP'!BC60</f>
        <v>0</v>
      </c>
    </row>
    <row r="61" spans="2:41" s="205" customFormat="1" x14ac:dyDescent="0.25">
      <c r="B61" s="328"/>
      <c r="C61" s="331"/>
      <c r="D61" s="156" t="str">
        <f>'2. Datu ievade'!D62</f>
        <v>vidēja vecuma un briestaudzes</v>
      </c>
      <c r="E61" s="213">
        <f>'2. Datu ievade'!E22</f>
        <v>1</v>
      </c>
      <c r="F61" s="214">
        <f>'2. Datu ievade'!F22</f>
        <v>12.43</v>
      </c>
      <c r="H61" s="246">
        <f>'4. Nodrošinājuma EP'!K61</f>
        <v>1110</v>
      </c>
      <c r="I61" s="246">
        <f>'4. Nodrošinājuma EP'!P61</f>
        <v>0</v>
      </c>
      <c r="J61" s="246">
        <f>'4. Nodrošinājuma EP'!U61</f>
        <v>0</v>
      </c>
      <c r="K61" s="246">
        <f>'4. Nodrošinājuma EP'!AB61</f>
        <v>3125.0000000000005</v>
      </c>
      <c r="L61" s="246">
        <f>'4. Nodrošinājuma EP'!AG61</f>
        <v>0</v>
      </c>
      <c r="M61" s="246">
        <f>'4. Nodrošinājuma EP'!AJ61</f>
        <v>0</v>
      </c>
      <c r="N61" s="246">
        <f>'4. Nodrošinājuma EP'!AM61</f>
        <v>0</v>
      </c>
      <c r="O61" s="246">
        <f>'4. Nodrošinājuma EP'!AP61</f>
        <v>0</v>
      </c>
      <c r="Q61" s="246">
        <f>'5. Regulējošie EP'!N61</f>
        <v>69.058247016636301</v>
      </c>
      <c r="R61" s="246">
        <f>'5. Regulējošie EP'!V61</f>
        <v>0</v>
      </c>
      <c r="S61" s="246">
        <f>'5. Regulējošie EP'!Z61</f>
        <v>19464.960000000003</v>
      </c>
      <c r="T61" s="246">
        <f>'5. Regulējošie EP'!AH61</f>
        <v>0</v>
      </c>
      <c r="U61" s="246">
        <f>'5. Regulējošie EP'!AM61</f>
        <v>0</v>
      </c>
      <c r="V61" s="246">
        <f>'5. Regulējošie EP'!AW61</f>
        <v>154.06882168925966</v>
      </c>
      <c r="W61" s="246">
        <f t="shared" si="1"/>
        <v>0</v>
      </c>
      <c r="X61" s="246">
        <f>'5. Regulējošie EP'!BE61</f>
        <v>9786.5936446600354</v>
      </c>
      <c r="Y61" s="246">
        <f>'5. Regulējošie EP'!BM61</f>
        <v>280.4864431780087</v>
      </c>
      <c r="Z61" s="246">
        <f>'5. Regulējošie EP'!BU61</f>
        <v>171.84217664010842</v>
      </c>
      <c r="AA61" s="246">
        <f>'5. Regulējošie EP'!CC61</f>
        <v>0</v>
      </c>
      <c r="AB61" s="246">
        <f>'5. Regulējošie EP'!CK61</f>
        <v>440.98340568752747</v>
      </c>
      <c r="AC61" s="246">
        <f>'5. Regulējošie EP'!CS61</f>
        <v>2589.0692683433799</v>
      </c>
      <c r="AD61" s="246">
        <f>'5. Regulējošie EP'!CV61</f>
        <v>0</v>
      </c>
      <c r="AE61" s="246">
        <f>'5. Regulējošie EP'!CY61</f>
        <v>0</v>
      </c>
      <c r="AF61" s="246">
        <f>'5. Regulējošie EP'!DB61</f>
        <v>0</v>
      </c>
      <c r="AH61" s="246">
        <f>'6. Kultūras EP'!N61</f>
        <v>1.8562528353243613</v>
      </c>
      <c r="AI61" s="246">
        <f>'6. Kultūras EP'!V61</f>
        <v>2334.0487151298616</v>
      </c>
      <c r="AJ61" s="246">
        <f>'6. Kultūras EP'!AD61</f>
        <v>0.25466758200502004</v>
      </c>
      <c r="AK61" s="246">
        <f>'6. Kultūras EP'!AL61</f>
        <v>0.62889443378119003</v>
      </c>
      <c r="AL61" s="246">
        <f>'6. Kultūras EP'!AT61</f>
        <v>2232.110668528454</v>
      </c>
      <c r="AM61" s="246">
        <f>'6. Kultūras EP'!AW61</f>
        <v>0</v>
      </c>
      <c r="AN61" s="246">
        <f>'6. Kultūras EP'!AZ61</f>
        <v>0</v>
      </c>
      <c r="AO61" s="246">
        <f>'6. Kultūras EP'!BC61</f>
        <v>0</v>
      </c>
    </row>
    <row r="62" spans="2:41" s="205" customFormat="1" ht="14.25" customHeight="1" x14ac:dyDescent="0.25">
      <c r="B62" s="328"/>
      <c r="C62" s="331" t="str">
        <f>'2. Datu ievade'!C63</f>
        <v>Mežainas piejūras kāpas (biotops 2180)</v>
      </c>
      <c r="D62" s="156" t="str">
        <f>'2. Datu ievade'!D63</f>
        <v>pieaugusi un pāraugusi audze</v>
      </c>
      <c r="E62" s="213">
        <f>'2. Datu ievade'!E23</f>
        <v>1</v>
      </c>
      <c r="F62" s="214">
        <f>'2. Datu ievade'!F23</f>
        <v>13.39</v>
      </c>
      <c r="H62" s="246">
        <f>'4. Nodrošinājuma EP'!K62</f>
        <v>5620</v>
      </c>
      <c r="I62" s="246">
        <f>'4. Nodrošinājuma EP'!P62</f>
        <v>0</v>
      </c>
      <c r="J62" s="246">
        <f>'4. Nodrošinājuma EP'!U62</f>
        <v>3181.59</v>
      </c>
      <c r="K62" s="246">
        <f>'4. Nodrošinājuma EP'!AB62</f>
        <v>3125.0000000000005</v>
      </c>
      <c r="L62" s="246">
        <f>'4. Nodrošinājuma EP'!AG62</f>
        <v>365.99999999999994</v>
      </c>
      <c r="M62" s="246">
        <f>'4. Nodrošinājuma EP'!AJ62</f>
        <v>0</v>
      </c>
      <c r="N62" s="246">
        <f>'4. Nodrošinājuma EP'!AM62</f>
        <v>0</v>
      </c>
      <c r="O62" s="246">
        <f>'4. Nodrošinājuma EP'!AP62</f>
        <v>0</v>
      </c>
      <c r="Q62" s="246">
        <f>'5. Regulējošie EP'!N62</f>
        <v>69.058247016636287</v>
      </c>
      <c r="R62" s="246">
        <f>'5. Regulējošie EP'!V62</f>
        <v>0</v>
      </c>
      <c r="S62" s="246">
        <f>'5. Regulējošie EP'!Z62</f>
        <v>17031.84</v>
      </c>
      <c r="T62" s="246">
        <f>'5. Regulējošie EP'!AH62</f>
        <v>0</v>
      </c>
      <c r="U62" s="246">
        <f>'5. Regulējošie EP'!AM62</f>
        <v>0</v>
      </c>
      <c r="V62" s="246">
        <f>'5. Regulējošie EP'!AW62</f>
        <v>134.8102189781022</v>
      </c>
      <c r="W62" s="246">
        <f t="shared" si="1"/>
        <v>0</v>
      </c>
      <c r="X62" s="246">
        <f>'5. Regulējošie EP'!BE62</f>
        <v>4893.2968223300177</v>
      </c>
      <c r="Y62" s="246">
        <f>'5. Regulējošie EP'!BM62</f>
        <v>186.99096211867248</v>
      </c>
      <c r="Z62" s="246">
        <f>'5. Regulējošie EP'!BU62</f>
        <v>171.84217664010845</v>
      </c>
      <c r="AA62" s="246">
        <f>'5. Regulējošie EP'!CC62</f>
        <v>0</v>
      </c>
      <c r="AB62" s="246">
        <f>'5. Regulējošie EP'!CK62</f>
        <v>440.98340568752747</v>
      </c>
      <c r="AC62" s="246">
        <f>'5. Regulējošie EP'!CS62</f>
        <v>682.57280710870918</v>
      </c>
      <c r="AD62" s="246">
        <f>'5. Regulējošie EP'!CV62</f>
        <v>0</v>
      </c>
      <c r="AE62" s="246">
        <f>'5. Regulējošie EP'!CY62</f>
        <v>0</v>
      </c>
      <c r="AF62" s="246">
        <f>'5. Regulējošie EP'!DB62</f>
        <v>0</v>
      </c>
      <c r="AH62" s="246">
        <f>'6. Kultūras EP'!N62</f>
        <v>1.8562528353243615</v>
      </c>
      <c r="AI62" s="246">
        <f>'6. Kultūras EP'!V62</f>
        <v>2334.0487151298612</v>
      </c>
      <c r="AJ62" s="246">
        <f>'6. Kultūras EP'!AD62</f>
        <v>0.2546675820050201</v>
      </c>
      <c r="AK62" s="246">
        <f>'6. Kultūras EP'!AL62</f>
        <v>0</v>
      </c>
      <c r="AL62" s="246">
        <f>'6. Kultūras EP'!AT62</f>
        <v>2232.110668528454</v>
      </c>
      <c r="AM62" s="246">
        <f>'6. Kultūras EP'!AW62</f>
        <v>0</v>
      </c>
      <c r="AN62" s="246">
        <f>'6. Kultūras EP'!AZ62</f>
        <v>0</v>
      </c>
      <c r="AO62" s="246">
        <f>'6. Kultūras EP'!BC62</f>
        <v>0</v>
      </c>
    </row>
    <row r="63" spans="2:41" s="205" customFormat="1" x14ac:dyDescent="0.25">
      <c r="B63" s="328"/>
      <c r="C63" s="331"/>
      <c r="D63" s="156" t="str">
        <f>'2. Datu ievade'!D64</f>
        <v>vidēja vecuma un briestaudzes</v>
      </c>
      <c r="E63" s="213">
        <f>'2. Datu ievade'!E24</f>
        <v>1</v>
      </c>
      <c r="F63" s="214">
        <f>'2. Datu ievade'!F24</f>
        <v>22.85</v>
      </c>
      <c r="H63" s="246">
        <f>'4. Nodrošinājuma EP'!K63</f>
        <v>1110</v>
      </c>
      <c r="I63" s="246">
        <f>'4. Nodrošinājuma EP'!P63</f>
        <v>0</v>
      </c>
      <c r="J63" s="246">
        <f>'4. Nodrošinājuma EP'!U63</f>
        <v>2937.7900000000004</v>
      </c>
      <c r="K63" s="246">
        <f>'4. Nodrošinājuma EP'!AB63</f>
        <v>3125</v>
      </c>
      <c r="L63" s="246">
        <f>'4. Nodrošinājuma EP'!AG63</f>
        <v>337.99999999999994</v>
      </c>
      <c r="M63" s="246">
        <f>'4. Nodrošinājuma EP'!AJ63</f>
        <v>0</v>
      </c>
      <c r="N63" s="246">
        <f>'4. Nodrošinājuma EP'!AM63</f>
        <v>0</v>
      </c>
      <c r="O63" s="246">
        <f>'4. Nodrošinājuma EP'!AP63</f>
        <v>0</v>
      </c>
      <c r="Q63" s="246">
        <f>'5. Regulējošie EP'!N63</f>
        <v>69.058247016636301</v>
      </c>
      <c r="R63" s="246">
        <f>'5. Regulējošie EP'!V63</f>
        <v>0</v>
      </c>
      <c r="S63" s="246">
        <f>'5. Regulējošie EP'!Z63</f>
        <v>19464.960000000003</v>
      </c>
      <c r="T63" s="246">
        <f>'5. Regulējošie EP'!AH63</f>
        <v>0</v>
      </c>
      <c r="U63" s="246">
        <f>'5. Regulējošie EP'!AM63</f>
        <v>0</v>
      </c>
      <c r="V63" s="246">
        <f>'5. Regulējošie EP'!AW63</f>
        <v>154.06882168925966</v>
      </c>
      <c r="W63" s="246">
        <f t="shared" si="1"/>
        <v>0</v>
      </c>
      <c r="X63" s="246">
        <f>'5. Regulējošie EP'!BE63</f>
        <v>9786.5936446600354</v>
      </c>
      <c r="Y63" s="246">
        <f>'5. Regulējošie EP'!BM63</f>
        <v>280.48644317800876</v>
      </c>
      <c r="Z63" s="246">
        <f>'5. Regulējošie EP'!BU63</f>
        <v>171.84217664010845</v>
      </c>
      <c r="AA63" s="246">
        <f>'5. Regulējošie EP'!CC63</f>
        <v>0</v>
      </c>
      <c r="AB63" s="246">
        <f>'5. Regulējošie EP'!CK63</f>
        <v>587.97787425003662</v>
      </c>
      <c r="AC63" s="246">
        <f>'5. Regulējošie EP'!CS63</f>
        <v>2589.0692683433799</v>
      </c>
      <c r="AD63" s="246">
        <f>'5. Regulējošie EP'!CV63</f>
        <v>0</v>
      </c>
      <c r="AE63" s="246">
        <f>'5. Regulējošie EP'!CY63</f>
        <v>0</v>
      </c>
      <c r="AF63" s="246">
        <f>'5. Regulējošie EP'!DB63</f>
        <v>0</v>
      </c>
      <c r="AH63" s="246">
        <f>'6. Kultūras EP'!N63</f>
        <v>1.2375018902162409</v>
      </c>
      <c r="AI63" s="246">
        <f>'6. Kultūras EP'!V63</f>
        <v>2334.0487151298612</v>
      </c>
      <c r="AJ63" s="246">
        <f>'6. Kultūras EP'!AD63</f>
        <v>0.25466758200502004</v>
      </c>
      <c r="AK63" s="246">
        <f>'6. Kultūras EP'!AL63</f>
        <v>0.62889443378119003</v>
      </c>
      <c r="AL63" s="246">
        <f>'6. Kultūras EP'!AT63</f>
        <v>2550.9836211753764</v>
      </c>
      <c r="AM63" s="246">
        <f>'6. Kultūras EP'!AW63</f>
        <v>0</v>
      </c>
      <c r="AN63" s="246">
        <f>'6. Kultūras EP'!AZ63</f>
        <v>0</v>
      </c>
      <c r="AO63" s="246">
        <f>'6. Kultūras EP'!BC63</f>
        <v>0</v>
      </c>
    </row>
    <row r="64" spans="2:41" s="205" customFormat="1" ht="14.25" customHeight="1" x14ac:dyDescent="0.25">
      <c r="B64" s="328"/>
      <c r="C64" s="330" t="str">
        <f>'2. Datu ievade'!C65</f>
        <v>Lietotāja definēta papildus ģeotelpiskā vienība (citi meža biotopi un/vai meža tipi)</v>
      </c>
      <c r="D64" s="326"/>
      <c r="E64" s="213">
        <f>'2. Datu ievade'!E25</f>
        <v>0</v>
      </c>
      <c r="F64" s="214">
        <f>'2. Datu ievade'!F25</f>
        <v>0</v>
      </c>
      <c r="H64" s="246">
        <f>'4. Nodrošinājuma EP'!K64</f>
        <v>0</v>
      </c>
      <c r="I64" s="246">
        <f>'4. Nodrošinājuma EP'!P64</f>
        <v>0</v>
      </c>
      <c r="J64" s="246">
        <f>'4. Nodrošinājuma EP'!U64</f>
        <v>0</v>
      </c>
      <c r="K64" s="246">
        <f>'4. Nodrošinājuma EP'!AB64</f>
        <v>0</v>
      </c>
      <c r="L64" s="246">
        <f>'4. Nodrošinājuma EP'!AG64</f>
        <v>0</v>
      </c>
      <c r="M64" s="246">
        <f>'4. Nodrošinājuma EP'!AJ64</f>
        <v>0</v>
      </c>
      <c r="N64" s="246">
        <f>'4. Nodrošinājuma EP'!AM64</f>
        <v>0</v>
      </c>
      <c r="O64" s="246">
        <f>'4. Nodrošinājuma EP'!AP64</f>
        <v>0</v>
      </c>
      <c r="Q64" s="246">
        <f>'5. Regulējošie EP'!N64</f>
        <v>0</v>
      </c>
      <c r="R64" s="246">
        <f>'5. Regulējošie EP'!V64</f>
        <v>0</v>
      </c>
      <c r="S64" s="246">
        <f>'5. Regulējošie EP'!Z64</f>
        <v>0</v>
      </c>
      <c r="T64" s="246">
        <f>'5. Regulējošie EP'!AH64</f>
        <v>0</v>
      </c>
      <c r="U64" s="246">
        <f>'5. Regulējošie EP'!AM64</f>
        <v>0</v>
      </c>
      <c r="V64" s="246">
        <f>'5. Regulējošie EP'!AW64</f>
        <v>0</v>
      </c>
      <c r="W64" s="246">
        <f t="shared" si="1"/>
        <v>0</v>
      </c>
      <c r="X64" s="246">
        <f>'5. Regulējošie EP'!BE64</f>
        <v>0</v>
      </c>
      <c r="Y64" s="246">
        <f>'5. Regulējošie EP'!BM64</f>
        <v>0</v>
      </c>
      <c r="Z64" s="246">
        <f>'5. Regulējošie EP'!BU64</f>
        <v>0</v>
      </c>
      <c r="AA64" s="246">
        <f>'5. Regulējošie EP'!CC64</f>
        <v>0</v>
      </c>
      <c r="AB64" s="246">
        <f>'5. Regulējošie EP'!CK64</f>
        <v>0</v>
      </c>
      <c r="AC64" s="246">
        <f>'5. Regulējošie EP'!CS64</f>
        <v>0</v>
      </c>
      <c r="AD64" s="246">
        <f>'5. Regulējošie EP'!CV64</f>
        <v>0</v>
      </c>
      <c r="AE64" s="246">
        <f>'5. Regulējošie EP'!CY64</f>
        <v>0</v>
      </c>
      <c r="AF64" s="246">
        <f>'5. Regulējošie EP'!DB64</f>
        <v>0</v>
      </c>
      <c r="AH64" s="246">
        <f>'6. Kultūras EP'!N64</f>
        <v>0</v>
      </c>
      <c r="AI64" s="246">
        <f>'6. Kultūras EP'!V64</f>
        <v>0</v>
      </c>
      <c r="AJ64" s="246">
        <f>'6. Kultūras EP'!AD64</f>
        <v>0</v>
      </c>
      <c r="AK64" s="246">
        <f>'6. Kultūras EP'!AL64</f>
        <v>0</v>
      </c>
      <c r="AL64" s="246">
        <f>'6. Kultūras EP'!AT64</f>
        <v>0</v>
      </c>
      <c r="AM64" s="246">
        <f>'6. Kultūras EP'!AW64</f>
        <v>0</v>
      </c>
      <c r="AN64" s="246">
        <f>'6. Kultūras EP'!AZ64</f>
        <v>0</v>
      </c>
      <c r="AO64" s="246">
        <f>'6. Kultūras EP'!BC64</f>
        <v>0</v>
      </c>
    </row>
    <row r="65" spans="2:41" s="205" customFormat="1" ht="14.25" customHeight="1" x14ac:dyDescent="0.25">
      <c r="B65" s="328"/>
      <c r="C65" s="330" t="str">
        <f>'2. Datu ievade'!C66</f>
        <v>Lietotāja definēta papildus ģeotelpiskā vienība (citi meža biotopi un/vai meža tipi)</v>
      </c>
      <c r="D65" s="326"/>
      <c r="E65" s="213">
        <f>'2. Datu ievade'!E26</f>
        <v>0</v>
      </c>
      <c r="F65" s="214">
        <f>'2. Datu ievade'!F26</f>
        <v>0</v>
      </c>
      <c r="H65" s="246">
        <f>'4. Nodrošinājuma EP'!K65</f>
        <v>0</v>
      </c>
      <c r="I65" s="246">
        <f>'4. Nodrošinājuma EP'!P65</f>
        <v>0</v>
      </c>
      <c r="J65" s="246">
        <f>'4. Nodrošinājuma EP'!U65</f>
        <v>0</v>
      </c>
      <c r="K65" s="246">
        <f>'4. Nodrošinājuma EP'!AB65</f>
        <v>0</v>
      </c>
      <c r="L65" s="246">
        <f>'4. Nodrošinājuma EP'!AG65</f>
        <v>0</v>
      </c>
      <c r="M65" s="246">
        <f>'4. Nodrošinājuma EP'!AJ65</f>
        <v>0</v>
      </c>
      <c r="N65" s="246">
        <f>'4. Nodrošinājuma EP'!AM65</f>
        <v>0</v>
      </c>
      <c r="O65" s="246">
        <f>'4. Nodrošinājuma EP'!AP65</f>
        <v>0</v>
      </c>
      <c r="Q65" s="246">
        <f>'5. Regulējošie EP'!N65</f>
        <v>0</v>
      </c>
      <c r="R65" s="246">
        <f>'5. Regulējošie EP'!V65</f>
        <v>0</v>
      </c>
      <c r="S65" s="246">
        <f>'5. Regulējošie EP'!Z65</f>
        <v>0</v>
      </c>
      <c r="T65" s="246">
        <f>'5. Regulējošie EP'!AH65</f>
        <v>0</v>
      </c>
      <c r="U65" s="246">
        <f>'5. Regulējošie EP'!AM65</f>
        <v>0</v>
      </c>
      <c r="V65" s="246">
        <f>'5. Regulējošie EP'!AW65</f>
        <v>0</v>
      </c>
      <c r="W65" s="246">
        <f t="shared" si="1"/>
        <v>0</v>
      </c>
      <c r="X65" s="246">
        <f>'5. Regulējošie EP'!BE65</f>
        <v>0</v>
      </c>
      <c r="Y65" s="246">
        <f>'5. Regulējošie EP'!BM65</f>
        <v>0</v>
      </c>
      <c r="Z65" s="246">
        <f>'5. Regulējošie EP'!BU65</f>
        <v>0</v>
      </c>
      <c r="AA65" s="246">
        <f>'5. Regulējošie EP'!CC65</f>
        <v>0</v>
      </c>
      <c r="AB65" s="246">
        <f>'5. Regulējošie EP'!CK65</f>
        <v>0</v>
      </c>
      <c r="AC65" s="246">
        <f>'5. Regulējošie EP'!CS65</f>
        <v>0</v>
      </c>
      <c r="AD65" s="246">
        <f>'5. Regulējošie EP'!CV65</f>
        <v>0</v>
      </c>
      <c r="AE65" s="246">
        <f>'5. Regulējošie EP'!CY65</f>
        <v>0</v>
      </c>
      <c r="AF65" s="246">
        <f>'5. Regulējošie EP'!DB65</f>
        <v>0</v>
      </c>
      <c r="AH65" s="246">
        <f>'6. Kultūras EP'!N65</f>
        <v>0</v>
      </c>
      <c r="AI65" s="246">
        <f>'6. Kultūras EP'!V65</f>
        <v>0</v>
      </c>
      <c r="AJ65" s="246">
        <f>'6. Kultūras EP'!AD65</f>
        <v>0</v>
      </c>
      <c r="AK65" s="246">
        <f>'6. Kultūras EP'!AL65</f>
        <v>0</v>
      </c>
      <c r="AL65" s="246">
        <f>'6. Kultūras EP'!AT65</f>
        <v>0</v>
      </c>
      <c r="AM65" s="246">
        <f>'6. Kultūras EP'!AW65</f>
        <v>0</v>
      </c>
      <c r="AN65" s="246">
        <f>'6. Kultūras EP'!AZ65</f>
        <v>0</v>
      </c>
      <c r="AO65" s="246">
        <f>'6. Kultūras EP'!BC65</f>
        <v>0</v>
      </c>
    </row>
    <row r="66" spans="2:41" s="205" customFormat="1" ht="14.25" customHeight="1" x14ac:dyDescent="0.25">
      <c r="B66" s="329" t="e">
        <f>'2. Datu ievade'!#REF!</f>
        <v>#REF!</v>
      </c>
      <c r="C66" s="330" t="str">
        <f>'2. Datu ievade'!C67</f>
        <v>Lietotāja definēta papildus ģeotelpiskā vienība (citi meža biotopi un/vai meža tipi)</v>
      </c>
      <c r="D66" s="326"/>
      <c r="E66" s="213">
        <f>'2. Datu ievade'!E27</f>
        <v>0</v>
      </c>
      <c r="F66" s="214">
        <f>'2. Datu ievade'!F27</f>
        <v>0</v>
      </c>
      <c r="H66" s="246">
        <f>'4. Nodrošinājuma EP'!K66</f>
        <v>0</v>
      </c>
      <c r="I66" s="246">
        <f>'4. Nodrošinājuma EP'!P66</f>
        <v>0</v>
      </c>
      <c r="J66" s="246">
        <f>'4. Nodrošinājuma EP'!U66</f>
        <v>0</v>
      </c>
      <c r="K66" s="246">
        <f>'4. Nodrošinājuma EP'!AB66</f>
        <v>0</v>
      </c>
      <c r="L66" s="246">
        <f>'4. Nodrošinājuma EP'!AG66</f>
        <v>0</v>
      </c>
      <c r="M66" s="246">
        <f>'4. Nodrošinājuma EP'!AJ66</f>
        <v>0</v>
      </c>
      <c r="N66" s="246">
        <f>'4. Nodrošinājuma EP'!AM66</f>
        <v>0</v>
      </c>
      <c r="O66" s="246">
        <f>'4. Nodrošinājuma EP'!AP66</f>
        <v>0</v>
      </c>
      <c r="Q66" s="246">
        <f>'5. Regulējošie EP'!N66</f>
        <v>0</v>
      </c>
      <c r="R66" s="246">
        <f>'5. Regulējošie EP'!V66</f>
        <v>0</v>
      </c>
      <c r="S66" s="246">
        <f>'5. Regulējošie EP'!Z66</f>
        <v>0</v>
      </c>
      <c r="T66" s="246">
        <f>'5. Regulējošie EP'!AH66</f>
        <v>0</v>
      </c>
      <c r="U66" s="246">
        <f>'5. Regulējošie EP'!AM66</f>
        <v>0</v>
      </c>
      <c r="V66" s="246">
        <f>'5. Regulējošie EP'!AW66</f>
        <v>0</v>
      </c>
      <c r="W66" s="246">
        <f t="shared" si="1"/>
        <v>0</v>
      </c>
      <c r="X66" s="246">
        <f>'5. Regulējošie EP'!BE66</f>
        <v>0</v>
      </c>
      <c r="Y66" s="246">
        <f>'5. Regulējošie EP'!BM66</f>
        <v>0</v>
      </c>
      <c r="Z66" s="246">
        <f>'5. Regulējošie EP'!BU66</f>
        <v>0</v>
      </c>
      <c r="AA66" s="246">
        <f>'5. Regulējošie EP'!CC66</f>
        <v>0</v>
      </c>
      <c r="AB66" s="246">
        <f>'5. Regulējošie EP'!CK66</f>
        <v>0</v>
      </c>
      <c r="AC66" s="246">
        <f>'5. Regulējošie EP'!CS66</f>
        <v>0</v>
      </c>
      <c r="AD66" s="246">
        <f>'5. Regulējošie EP'!CV66</f>
        <v>0</v>
      </c>
      <c r="AE66" s="246">
        <f>'5. Regulējošie EP'!CY66</f>
        <v>0</v>
      </c>
      <c r="AF66" s="246">
        <f>'5. Regulējošie EP'!DB66</f>
        <v>0</v>
      </c>
      <c r="AH66" s="246">
        <f>'6. Kultūras EP'!N66</f>
        <v>0</v>
      </c>
      <c r="AI66" s="246">
        <f>'6. Kultūras EP'!V66</f>
        <v>0</v>
      </c>
      <c r="AJ66" s="246">
        <f>'6. Kultūras EP'!AD66</f>
        <v>0</v>
      </c>
      <c r="AK66" s="246">
        <f>'6. Kultūras EP'!AL66</f>
        <v>0</v>
      </c>
      <c r="AL66" s="246">
        <f>'6. Kultūras EP'!AT66</f>
        <v>0</v>
      </c>
      <c r="AM66" s="246">
        <f>'6. Kultūras EP'!AW66</f>
        <v>0</v>
      </c>
      <c r="AN66" s="246">
        <f>'6. Kultūras EP'!AZ66</f>
        <v>0</v>
      </c>
      <c r="AO66" s="246">
        <f>'6. Kultūras EP'!BC66</f>
        <v>0</v>
      </c>
    </row>
    <row r="67" spans="2:41" s="205" customFormat="1" ht="14.25" customHeight="1" x14ac:dyDescent="0.25">
      <c r="B67" s="296" t="str">
        <f>'2. Datu ievade'!B28:D28</f>
        <v>Ruderāli zālāji</v>
      </c>
      <c r="C67" s="333" t="str">
        <f>'2. Datu ievade'!B68</f>
        <v>Ruderāli zālāji</v>
      </c>
      <c r="D67" s="297"/>
      <c r="E67" s="213">
        <f>'2. Datu ievade'!E28</f>
        <v>1</v>
      </c>
      <c r="F67" s="214">
        <f>'2. Datu ievade'!F28</f>
        <v>2.35</v>
      </c>
      <c r="H67" s="246">
        <f>'4. Nodrošinājuma EP'!K67</f>
        <v>0</v>
      </c>
      <c r="I67" s="246">
        <f>'4. Nodrošinājuma EP'!P67</f>
        <v>0</v>
      </c>
      <c r="J67" s="246">
        <f>'4. Nodrošinājuma EP'!U67</f>
        <v>0</v>
      </c>
      <c r="K67" s="246">
        <f>'4. Nodrošinājuma EP'!AB67</f>
        <v>0</v>
      </c>
      <c r="L67" s="246">
        <f>'4. Nodrošinājuma EP'!AG67</f>
        <v>0</v>
      </c>
      <c r="M67" s="246">
        <f>'4. Nodrošinājuma EP'!AJ67</f>
        <v>0</v>
      </c>
      <c r="N67" s="246">
        <f>'4. Nodrošinājuma EP'!AM67</f>
        <v>0</v>
      </c>
      <c r="O67" s="246">
        <f>'4. Nodrošinājuma EP'!AP67</f>
        <v>0</v>
      </c>
      <c r="Q67" s="246">
        <f>'5. Regulējošie EP'!N67</f>
        <v>43.199999999999996</v>
      </c>
      <c r="R67" s="246">
        <f>'5. Regulējošie EP'!V67</f>
        <v>0</v>
      </c>
      <c r="S67" s="246">
        <f>'5. Regulējošie EP'!Z67</f>
        <v>0</v>
      </c>
      <c r="T67" s="246">
        <f>'5. Regulējošie EP'!AH67</f>
        <v>0</v>
      </c>
      <c r="U67" s="246">
        <f>'5. Regulējošie EP'!AM67</f>
        <v>0</v>
      </c>
      <c r="V67" s="246">
        <f>'5. Regulējošie EP'!AW67</f>
        <v>0</v>
      </c>
      <c r="W67" s="246">
        <f t="shared" si="1"/>
        <v>0</v>
      </c>
      <c r="X67" s="246">
        <f>'5. Regulējošie EP'!BE67</f>
        <v>0</v>
      </c>
      <c r="Y67" s="246">
        <f>'5. Regulējošie EP'!BM67</f>
        <v>0</v>
      </c>
      <c r="Z67" s="246">
        <f>'5. Regulējošie EP'!BU67</f>
        <v>0</v>
      </c>
      <c r="AA67" s="246">
        <f>'5. Regulējošie EP'!CC67</f>
        <v>0</v>
      </c>
      <c r="AB67" s="246">
        <f>'5. Regulējošie EP'!CK67</f>
        <v>0</v>
      </c>
      <c r="AC67" s="246">
        <f>'5. Regulējošie EP'!CS67</f>
        <v>0</v>
      </c>
      <c r="AD67" s="246">
        <f>'5. Regulējošie EP'!CV67</f>
        <v>0</v>
      </c>
      <c r="AE67" s="246">
        <f>'5. Regulējošie EP'!CY67</f>
        <v>0</v>
      </c>
      <c r="AF67" s="246">
        <f>'5. Regulējošie EP'!DB67</f>
        <v>0</v>
      </c>
      <c r="AH67" s="246">
        <f>'6. Kultūras EP'!N67</f>
        <v>0.61875094510812045</v>
      </c>
      <c r="AI67" s="246">
        <f>'6. Kultūras EP'!V67</f>
        <v>933.61948605194459</v>
      </c>
      <c r="AJ67" s="246">
        <f>'6. Kultūras EP'!AD67</f>
        <v>0.10186703280200803</v>
      </c>
      <c r="AK67" s="246">
        <f>'6. Kultūras EP'!AL67</f>
        <v>0</v>
      </c>
      <c r="AL67" s="246">
        <f>'6. Kultūras EP'!AT67</f>
        <v>956.61885794076625</v>
      </c>
      <c r="AM67" s="246">
        <f>'6. Kultūras EP'!AW67</f>
        <v>0</v>
      </c>
      <c r="AN67" s="246">
        <f>'6. Kultūras EP'!AZ67</f>
        <v>0</v>
      </c>
      <c r="AO67" s="246">
        <f>'6. Kultūras EP'!BC67</f>
        <v>0</v>
      </c>
    </row>
    <row r="68" spans="2:41" s="205" customFormat="1" x14ac:dyDescent="0.25">
      <c r="B68" s="319" t="str">
        <f>'2. Datu ievade'!B29</f>
        <v>Apbūve/ urbānas teritorijas</v>
      </c>
      <c r="C68" s="296" t="str">
        <f>'2. Datu ievade'!C69</f>
        <v>mazstāvu dzīvojamās apbūves teritorija</v>
      </c>
      <c r="D68" s="297"/>
      <c r="E68" s="213">
        <f>'2. Datu ievade'!E29</f>
        <v>1</v>
      </c>
      <c r="F68" s="214">
        <f>'2. Datu ievade'!F29</f>
        <v>25.63</v>
      </c>
      <c r="H68" s="246">
        <f>'4. Nodrošinājuma EP'!K68</f>
        <v>0</v>
      </c>
      <c r="I68" s="246">
        <f>'4. Nodrošinājuma EP'!P68</f>
        <v>0</v>
      </c>
      <c r="J68" s="246">
        <f>'4. Nodrošinājuma EP'!U68</f>
        <v>0</v>
      </c>
      <c r="K68" s="246">
        <f>'4. Nodrošinājuma EP'!AB68</f>
        <v>0</v>
      </c>
      <c r="L68" s="246">
        <f>'4. Nodrošinājuma EP'!AG68</f>
        <v>0</v>
      </c>
      <c r="M68" s="246">
        <f>'4. Nodrošinājuma EP'!AJ68</f>
        <v>0</v>
      </c>
      <c r="N68" s="246">
        <f>'4. Nodrošinājuma EP'!AM68</f>
        <v>0</v>
      </c>
      <c r="O68" s="246">
        <f>'4. Nodrošinājuma EP'!AP68</f>
        <v>0</v>
      </c>
      <c r="Q68" s="246">
        <f>'5. Regulējošie EP'!N68</f>
        <v>0</v>
      </c>
      <c r="R68" s="246">
        <f>'5. Regulējošie EP'!V68</f>
        <v>0</v>
      </c>
      <c r="S68" s="246">
        <f>'5. Regulējošie EP'!Z68</f>
        <v>0</v>
      </c>
      <c r="T68" s="246">
        <f>'5. Regulējošie EP'!AH68</f>
        <v>0</v>
      </c>
      <c r="U68" s="246">
        <f>'5. Regulējošie EP'!AM68</f>
        <v>0</v>
      </c>
      <c r="V68" s="246">
        <f>'5. Regulējošie EP'!AW68</f>
        <v>0</v>
      </c>
      <c r="W68" s="246">
        <f t="shared" si="1"/>
        <v>0</v>
      </c>
      <c r="X68" s="246">
        <f>'5. Regulējošie EP'!BE68</f>
        <v>0</v>
      </c>
      <c r="Y68" s="246">
        <f>'5. Regulējošie EP'!BM68</f>
        <v>12.488063131020077</v>
      </c>
      <c r="Z68" s="246">
        <f>'5. Regulējošie EP'!BU68</f>
        <v>114.56145109340562</v>
      </c>
      <c r="AA68" s="246">
        <f>'5. Regulējošie EP'!CC68</f>
        <v>0</v>
      </c>
      <c r="AB68" s="246">
        <f>'5. Regulējošie EP'!CK68</f>
        <v>0</v>
      </c>
      <c r="AC68" s="246">
        <f>'5. Regulējošie EP'!CS68</f>
        <v>0</v>
      </c>
      <c r="AD68" s="246">
        <f>'5. Regulējošie EP'!CV68</f>
        <v>0</v>
      </c>
      <c r="AE68" s="246">
        <f>'5. Regulējošie EP'!CY68</f>
        <v>0</v>
      </c>
      <c r="AF68" s="246">
        <f>'5. Regulējošie EP'!DB68</f>
        <v>0</v>
      </c>
      <c r="AH68" s="246">
        <f>'6. Kultūras EP'!N68</f>
        <v>0.61875094510812045</v>
      </c>
      <c r="AI68" s="246">
        <f>'6. Kultūras EP'!V68</f>
        <v>933.61948605194459</v>
      </c>
      <c r="AJ68" s="246">
        <f>'6. Kultūras EP'!AD68</f>
        <v>0</v>
      </c>
      <c r="AK68" s="246">
        <f>'6. Kultūras EP'!AL68</f>
        <v>1.2577888675623801</v>
      </c>
      <c r="AL68" s="246">
        <f>'6. Kultūras EP'!AT68</f>
        <v>1913.2377158815325</v>
      </c>
      <c r="AM68" s="246">
        <f>'6. Kultūras EP'!AW68</f>
        <v>0</v>
      </c>
      <c r="AN68" s="246">
        <f>'6. Kultūras EP'!AZ68</f>
        <v>0</v>
      </c>
      <c r="AO68" s="246">
        <f>'6. Kultūras EP'!BC68</f>
        <v>0</v>
      </c>
    </row>
    <row r="69" spans="2:41" s="205" customFormat="1" ht="14.25" customHeight="1" x14ac:dyDescent="0.25">
      <c r="B69" s="320"/>
      <c r="C69" s="296" t="str">
        <f>'2. Datu ievade'!C70</f>
        <v>daudzstāvu dzīvojamās apbūves teritorija</v>
      </c>
      <c r="D69" s="297"/>
      <c r="E69" s="213">
        <f>'2. Datu ievade'!E30</f>
        <v>1</v>
      </c>
      <c r="F69" s="214">
        <f>'2. Datu ievade'!F30</f>
        <v>0.73</v>
      </c>
      <c r="H69" s="246">
        <f>'4. Nodrošinājuma EP'!K69</f>
        <v>0</v>
      </c>
      <c r="I69" s="246">
        <f>'4. Nodrošinājuma EP'!P69</f>
        <v>0</v>
      </c>
      <c r="J69" s="246">
        <f>'4. Nodrošinājuma EP'!U69</f>
        <v>0</v>
      </c>
      <c r="K69" s="246">
        <f>'4. Nodrošinājuma EP'!AB69</f>
        <v>0</v>
      </c>
      <c r="L69" s="246">
        <f>'4. Nodrošinājuma EP'!AG69</f>
        <v>0</v>
      </c>
      <c r="M69" s="246">
        <f>'4. Nodrošinājuma EP'!AJ69</f>
        <v>0</v>
      </c>
      <c r="N69" s="246">
        <f>'4. Nodrošinājuma EP'!AM69</f>
        <v>0</v>
      </c>
      <c r="O69" s="246">
        <f>'4. Nodrošinājuma EP'!AP69</f>
        <v>0</v>
      </c>
      <c r="Q69" s="246">
        <f>'5. Regulējošie EP'!N69</f>
        <v>0</v>
      </c>
      <c r="R69" s="246">
        <f>'5. Regulējošie EP'!V69</f>
        <v>0</v>
      </c>
      <c r="S69" s="246">
        <f>'5. Regulējošie EP'!Z69</f>
        <v>0</v>
      </c>
      <c r="T69" s="246">
        <f>'5. Regulējošie EP'!AH69</f>
        <v>0</v>
      </c>
      <c r="U69" s="246">
        <f>'5. Regulējošie EP'!AM69</f>
        <v>0</v>
      </c>
      <c r="V69" s="246">
        <f>'5. Regulējošie EP'!AW69</f>
        <v>0</v>
      </c>
      <c r="W69" s="246">
        <f t="shared" si="1"/>
        <v>0</v>
      </c>
      <c r="X69" s="246">
        <f>'5. Regulējošie EP'!BE69</f>
        <v>0</v>
      </c>
      <c r="Y69" s="246">
        <f>'5. Regulējošie EP'!BM69</f>
        <v>4.162687710340025</v>
      </c>
      <c r="Z69" s="246">
        <f>'5. Regulējošie EP'!BU69</f>
        <v>0</v>
      </c>
      <c r="AA69" s="246">
        <f>'5. Regulējošie EP'!CC69</f>
        <v>0</v>
      </c>
      <c r="AB69" s="246">
        <f>'5. Regulējošie EP'!CK69</f>
        <v>0</v>
      </c>
      <c r="AC69" s="246">
        <f>'5. Regulējošie EP'!CS69</f>
        <v>0</v>
      </c>
      <c r="AD69" s="246">
        <f>'5. Regulējošie EP'!CV69</f>
        <v>0</v>
      </c>
      <c r="AE69" s="246">
        <f>'5. Regulējošie EP'!CY69</f>
        <v>0</v>
      </c>
      <c r="AF69" s="246">
        <f>'5. Regulējošie EP'!DB69</f>
        <v>0</v>
      </c>
      <c r="AH69" s="246">
        <f>'6. Kultūras EP'!N69</f>
        <v>0.61875094510812045</v>
      </c>
      <c r="AI69" s="246">
        <f>'6. Kultūras EP'!V69</f>
        <v>933.61948605194459</v>
      </c>
      <c r="AJ69" s="246">
        <f>'6. Kultūras EP'!AD69</f>
        <v>0</v>
      </c>
      <c r="AK69" s="246">
        <f>'6. Kultūras EP'!AL69</f>
        <v>0</v>
      </c>
      <c r="AL69" s="246">
        <f>'6. Kultūras EP'!AT69</f>
        <v>0</v>
      </c>
      <c r="AM69" s="246">
        <f>'6. Kultūras EP'!AW69</f>
        <v>0</v>
      </c>
      <c r="AN69" s="246">
        <f>'6. Kultūras EP'!AZ69</f>
        <v>0</v>
      </c>
      <c r="AO69" s="246">
        <f>'6. Kultūras EP'!BC69</f>
        <v>0</v>
      </c>
    </row>
    <row r="70" spans="2:41" s="205" customFormat="1" x14ac:dyDescent="0.25">
      <c r="B70" s="320"/>
      <c r="C70" s="296" t="str">
        <f>'2. Datu ievade'!C71</f>
        <v>publiskās apbūves teritorija</v>
      </c>
      <c r="D70" s="297"/>
      <c r="E70" s="213">
        <f>'2. Datu ievade'!E31</f>
        <v>1</v>
      </c>
      <c r="F70" s="214">
        <f>'2. Datu ievade'!F31</f>
        <v>2.85</v>
      </c>
      <c r="H70" s="246">
        <f>'4. Nodrošinājuma EP'!K70</f>
        <v>0</v>
      </c>
      <c r="I70" s="246">
        <f>'4. Nodrošinājuma EP'!P70</f>
        <v>0</v>
      </c>
      <c r="J70" s="246">
        <f>'4. Nodrošinājuma EP'!U70</f>
        <v>0</v>
      </c>
      <c r="K70" s="246">
        <f>'4. Nodrošinājuma EP'!AB70</f>
        <v>0</v>
      </c>
      <c r="L70" s="246">
        <f>'4. Nodrošinājuma EP'!AG70</f>
        <v>0</v>
      </c>
      <c r="M70" s="246">
        <f>'4. Nodrošinājuma EP'!AJ70</f>
        <v>0</v>
      </c>
      <c r="N70" s="246">
        <f>'4. Nodrošinājuma EP'!AM70</f>
        <v>0</v>
      </c>
      <c r="O70" s="246">
        <f>'4. Nodrošinājuma EP'!AP70</f>
        <v>0</v>
      </c>
      <c r="Q70" s="246">
        <f>'5. Regulējošie EP'!N70</f>
        <v>0</v>
      </c>
      <c r="R70" s="246">
        <f>'5. Regulējošie EP'!V70</f>
        <v>0</v>
      </c>
      <c r="S70" s="246">
        <f>'5. Regulējošie EP'!Z70</f>
        <v>0</v>
      </c>
      <c r="T70" s="246">
        <f>'5. Regulējošie EP'!AH70</f>
        <v>0</v>
      </c>
      <c r="U70" s="246">
        <f>'5. Regulējošie EP'!AM70</f>
        <v>0</v>
      </c>
      <c r="V70" s="246">
        <f>'5. Regulējošie EP'!AW70</f>
        <v>0</v>
      </c>
      <c r="W70" s="246">
        <f t="shared" si="1"/>
        <v>0</v>
      </c>
      <c r="X70" s="246">
        <f>'5. Regulējošie EP'!BE70</f>
        <v>0</v>
      </c>
      <c r="Y70" s="246">
        <f>'5. Regulējošie EP'!BM70</f>
        <v>12.488063131020077</v>
      </c>
      <c r="Z70" s="246">
        <f>'5. Regulējošie EP'!BU70</f>
        <v>57.280725546702811</v>
      </c>
      <c r="AA70" s="246">
        <f>'5. Regulējošie EP'!CC70</f>
        <v>0</v>
      </c>
      <c r="AB70" s="246">
        <f>'5. Regulējošie EP'!CK70</f>
        <v>0</v>
      </c>
      <c r="AC70" s="246">
        <f>'5. Regulējošie EP'!CS70</f>
        <v>0</v>
      </c>
      <c r="AD70" s="246">
        <f>'5. Regulējošie EP'!CV70</f>
        <v>0</v>
      </c>
      <c r="AE70" s="246">
        <f>'5. Regulējošie EP'!CY70</f>
        <v>0</v>
      </c>
      <c r="AF70" s="246">
        <f>'5. Regulējošie EP'!DB70</f>
        <v>0</v>
      </c>
      <c r="AH70" s="246">
        <f>'6. Kultūras EP'!N70</f>
        <v>0.61875094510812045</v>
      </c>
      <c r="AI70" s="246">
        <f>'6. Kultūras EP'!V70</f>
        <v>1400.4292290779169</v>
      </c>
      <c r="AJ70" s="246">
        <f>'6. Kultūras EP'!AD70</f>
        <v>0</v>
      </c>
      <c r="AK70" s="246">
        <f>'6. Kultūras EP'!AL70</f>
        <v>1.2577888675623801</v>
      </c>
      <c r="AL70" s="246">
        <f>'6. Kultūras EP'!AT70</f>
        <v>956.61885794076625</v>
      </c>
      <c r="AM70" s="246">
        <f>'6. Kultūras EP'!AW70</f>
        <v>0</v>
      </c>
      <c r="AN70" s="246">
        <f>'6. Kultūras EP'!AZ70</f>
        <v>0</v>
      </c>
      <c r="AO70" s="246">
        <f>'6. Kultūras EP'!BC70</f>
        <v>0</v>
      </c>
    </row>
    <row r="71" spans="2:41" s="205" customFormat="1" x14ac:dyDescent="0.25">
      <c r="B71" s="320"/>
      <c r="C71" s="296" t="str">
        <f>'2. Datu ievade'!C72</f>
        <v>atsevišķas ēkas</v>
      </c>
      <c r="D71" s="297"/>
      <c r="E71" s="213">
        <f>'2. Datu ievade'!E32</f>
        <v>0</v>
      </c>
      <c r="F71" s="214">
        <f>'2. Datu ievade'!F32</f>
        <v>0</v>
      </c>
      <c r="H71" s="246">
        <f>'4. Nodrošinājuma EP'!K71</f>
        <v>0</v>
      </c>
      <c r="I71" s="246">
        <f>'4. Nodrošinājuma EP'!P71</f>
        <v>0</v>
      </c>
      <c r="J71" s="246">
        <f>'4. Nodrošinājuma EP'!U71</f>
        <v>0</v>
      </c>
      <c r="K71" s="246">
        <f>'4. Nodrošinājuma EP'!AB71</f>
        <v>0</v>
      </c>
      <c r="L71" s="246">
        <f>'4. Nodrošinājuma EP'!AG71</f>
        <v>0</v>
      </c>
      <c r="M71" s="246">
        <f>'4. Nodrošinājuma EP'!AJ71</f>
        <v>0</v>
      </c>
      <c r="N71" s="246">
        <f>'4. Nodrošinājuma EP'!AM71</f>
        <v>0</v>
      </c>
      <c r="O71" s="246">
        <f>'4. Nodrošinājuma EP'!AP71</f>
        <v>0</v>
      </c>
      <c r="Q71" s="246">
        <f>'5. Regulējošie EP'!N71</f>
        <v>0</v>
      </c>
      <c r="R71" s="246">
        <f>'5. Regulējošie EP'!V71</f>
        <v>0</v>
      </c>
      <c r="S71" s="246">
        <f>'5. Regulējošie EP'!Z71</f>
        <v>0</v>
      </c>
      <c r="T71" s="246">
        <f>'5. Regulējošie EP'!AH71</f>
        <v>0</v>
      </c>
      <c r="U71" s="246">
        <f>'5. Regulējošie EP'!AM71</f>
        <v>0</v>
      </c>
      <c r="V71" s="246">
        <f>'5. Regulējošie EP'!AW71</f>
        <v>0</v>
      </c>
      <c r="W71" s="246">
        <f t="shared" si="1"/>
        <v>0</v>
      </c>
      <c r="X71" s="246">
        <f>'5. Regulējošie EP'!BE71</f>
        <v>0</v>
      </c>
      <c r="Y71" s="246">
        <f>'5. Regulējošie EP'!BM71</f>
        <v>0</v>
      </c>
      <c r="Z71" s="246">
        <f>'5. Regulējošie EP'!BU71</f>
        <v>0</v>
      </c>
      <c r="AA71" s="246">
        <f>'5. Regulējošie EP'!CC71</f>
        <v>0</v>
      </c>
      <c r="AB71" s="246">
        <f>'5. Regulējošie EP'!CK71</f>
        <v>0</v>
      </c>
      <c r="AC71" s="246">
        <f>'5. Regulējošie EP'!CS71</f>
        <v>0</v>
      </c>
      <c r="AD71" s="246">
        <f>'5. Regulējošie EP'!CV71</f>
        <v>0</v>
      </c>
      <c r="AE71" s="246">
        <f>'5. Regulējošie EP'!CY71</f>
        <v>0</v>
      </c>
      <c r="AF71" s="246">
        <f>'5. Regulējošie EP'!DB71</f>
        <v>0</v>
      </c>
      <c r="AH71" s="246">
        <f>'6. Kultūras EP'!N71</f>
        <v>0</v>
      </c>
      <c r="AI71" s="246">
        <f>'6. Kultūras EP'!V71</f>
        <v>0</v>
      </c>
      <c r="AJ71" s="246">
        <f>'6. Kultūras EP'!AD71</f>
        <v>0</v>
      </c>
      <c r="AK71" s="246">
        <f>'6. Kultūras EP'!AL71</f>
        <v>0</v>
      </c>
      <c r="AL71" s="246">
        <f>'6. Kultūras EP'!AT71</f>
        <v>0</v>
      </c>
      <c r="AM71" s="246">
        <f>'6. Kultūras EP'!AW71</f>
        <v>0</v>
      </c>
      <c r="AN71" s="246">
        <f>'6. Kultūras EP'!AZ71</f>
        <v>0</v>
      </c>
      <c r="AO71" s="246">
        <f>'6. Kultūras EP'!BC71</f>
        <v>0</v>
      </c>
    </row>
    <row r="72" spans="2:41" s="205" customFormat="1" x14ac:dyDescent="0.25">
      <c r="B72" s="320"/>
      <c r="C72" s="296" t="str">
        <f>'2. Datu ievade'!C73</f>
        <v>transporta infrastruktūras teritorija</v>
      </c>
      <c r="D72" s="297"/>
      <c r="E72" s="213">
        <f>'2. Datu ievade'!E33</f>
        <v>1</v>
      </c>
      <c r="F72" s="214">
        <f>'2. Datu ievade'!F33</f>
        <v>7.52</v>
      </c>
      <c r="H72" s="246">
        <f>'4. Nodrošinājuma EP'!K72</f>
        <v>0</v>
      </c>
      <c r="I72" s="246">
        <f>'4. Nodrošinājuma EP'!P72</f>
        <v>0</v>
      </c>
      <c r="J72" s="246">
        <f>'4. Nodrošinājuma EP'!U72</f>
        <v>0</v>
      </c>
      <c r="K72" s="246">
        <f>'4. Nodrošinājuma EP'!AB72</f>
        <v>0</v>
      </c>
      <c r="L72" s="246">
        <f>'4. Nodrošinājuma EP'!AG72</f>
        <v>0</v>
      </c>
      <c r="M72" s="246">
        <f>'4. Nodrošinājuma EP'!AJ72</f>
        <v>0</v>
      </c>
      <c r="N72" s="246">
        <f>'4. Nodrošinājuma EP'!AM72</f>
        <v>0</v>
      </c>
      <c r="O72" s="246">
        <f>'4. Nodrošinājuma EP'!AP72</f>
        <v>0</v>
      </c>
      <c r="Q72" s="246">
        <f>'5. Regulējošie EP'!N72</f>
        <v>0</v>
      </c>
      <c r="R72" s="246">
        <f>'5. Regulējošie EP'!V72</f>
        <v>0</v>
      </c>
      <c r="S72" s="246">
        <f>'5. Regulējošie EP'!Z72</f>
        <v>0</v>
      </c>
      <c r="T72" s="246">
        <f>'5. Regulējošie EP'!AH72</f>
        <v>0</v>
      </c>
      <c r="U72" s="246">
        <f>'5. Regulējošie EP'!AM72</f>
        <v>0</v>
      </c>
      <c r="V72" s="246">
        <f>'5. Regulējošie EP'!AW72</f>
        <v>0</v>
      </c>
      <c r="W72" s="246">
        <f t="shared" si="1"/>
        <v>0</v>
      </c>
      <c r="X72" s="246">
        <f>'5. Regulējošie EP'!BE72</f>
        <v>0</v>
      </c>
      <c r="Y72" s="246">
        <f>'5. Regulējošie EP'!BM72</f>
        <v>0</v>
      </c>
      <c r="Z72" s="246">
        <f>'5. Regulējošie EP'!BU72</f>
        <v>0</v>
      </c>
      <c r="AA72" s="246">
        <f>'5. Regulējošie EP'!CC72</f>
        <v>0</v>
      </c>
      <c r="AB72" s="246">
        <f>'5. Regulējošie EP'!CK72</f>
        <v>0</v>
      </c>
      <c r="AC72" s="246">
        <f>'5. Regulējošie EP'!CS72</f>
        <v>0</v>
      </c>
      <c r="AD72" s="246">
        <f>'5. Regulējošie EP'!CV72</f>
        <v>0</v>
      </c>
      <c r="AE72" s="246">
        <f>'5. Regulējošie EP'!CY72</f>
        <v>0</v>
      </c>
      <c r="AF72" s="246">
        <f>'5. Regulējošie EP'!DB72</f>
        <v>0</v>
      </c>
      <c r="AH72" s="246">
        <f>'6. Kultūras EP'!N72</f>
        <v>0.61875094510812045</v>
      </c>
      <c r="AI72" s="246">
        <f>'6. Kultūras EP'!V72</f>
        <v>933.61948605194459</v>
      </c>
      <c r="AJ72" s="246">
        <f>'6. Kultūras EP'!AD72</f>
        <v>0</v>
      </c>
      <c r="AK72" s="246">
        <f>'6. Kultūras EP'!AL72</f>
        <v>0</v>
      </c>
      <c r="AL72" s="246">
        <f>'6. Kultūras EP'!AT72</f>
        <v>0</v>
      </c>
      <c r="AM72" s="246">
        <f>'6. Kultūras EP'!AW72</f>
        <v>0</v>
      </c>
      <c r="AN72" s="246">
        <f>'6. Kultūras EP'!AZ72</f>
        <v>0</v>
      </c>
      <c r="AO72" s="246">
        <f>'6. Kultūras EP'!BC72</f>
        <v>0</v>
      </c>
    </row>
    <row r="73" spans="2:41" s="205" customFormat="1" ht="14.25" customHeight="1" x14ac:dyDescent="0.25">
      <c r="B73" s="320"/>
      <c r="C73" s="296" t="str">
        <f>'2. Datu ievade'!C74</f>
        <v>Lietotāja definēta papildus ģeotelpiskā vienība (citi apbūves/urbānu teritoriju tipi)</v>
      </c>
      <c r="D73" s="297"/>
      <c r="E73" s="213">
        <f>'2. Datu ievade'!E34</f>
        <v>0</v>
      </c>
      <c r="F73" s="214">
        <f>'2. Datu ievade'!F34</f>
        <v>0</v>
      </c>
      <c r="H73" s="246">
        <f>'4. Nodrošinājuma EP'!K73</f>
        <v>0</v>
      </c>
      <c r="I73" s="246">
        <f>'4. Nodrošinājuma EP'!P73</f>
        <v>0</v>
      </c>
      <c r="J73" s="246">
        <f>'4. Nodrošinājuma EP'!U73</f>
        <v>0</v>
      </c>
      <c r="K73" s="246">
        <f>'4. Nodrošinājuma EP'!AB73</f>
        <v>0</v>
      </c>
      <c r="L73" s="246">
        <f>'4. Nodrošinājuma EP'!AG73</f>
        <v>0</v>
      </c>
      <c r="M73" s="246">
        <f>'4. Nodrošinājuma EP'!AJ73</f>
        <v>0</v>
      </c>
      <c r="N73" s="246">
        <f>'4. Nodrošinājuma EP'!AM73</f>
        <v>0</v>
      </c>
      <c r="O73" s="246">
        <f>'4. Nodrošinājuma EP'!AP73</f>
        <v>0</v>
      </c>
      <c r="Q73" s="246">
        <f>'5. Regulējošie EP'!N73</f>
        <v>0</v>
      </c>
      <c r="R73" s="246">
        <f>'5. Regulējošie EP'!V73</f>
        <v>0</v>
      </c>
      <c r="S73" s="246">
        <f>'5. Regulējošie EP'!Z73</f>
        <v>0</v>
      </c>
      <c r="T73" s="246">
        <f>'5. Regulējošie EP'!AH73</f>
        <v>0</v>
      </c>
      <c r="U73" s="246">
        <f>'5. Regulējošie EP'!AM73</f>
        <v>0</v>
      </c>
      <c r="V73" s="246">
        <f>'5. Regulējošie EP'!AW73</f>
        <v>0</v>
      </c>
      <c r="W73" s="246">
        <f t="shared" si="1"/>
        <v>0</v>
      </c>
      <c r="X73" s="246">
        <f>'5. Regulējošie EP'!BE73</f>
        <v>0</v>
      </c>
      <c r="Y73" s="246">
        <f>'5. Regulējošie EP'!BM73</f>
        <v>0</v>
      </c>
      <c r="Z73" s="246">
        <f>'5. Regulējošie EP'!BU73</f>
        <v>0</v>
      </c>
      <c r="AA73" s="246">
        <f>'5. Regulējošie EP'!CC73</f>
        <v>0</v>
      </c>
      <c r="AB73" s="246">
        <f>'5. Regulējošie EP'!CK73</f>
        <v>0</v>
      </c>
      <c r="AC73" s="246">
        <f>'5. Regulējošie EP'!CS73</f>
        <v>0</v>
      </c>
      <c r="AD73" s="246">
        <f>'5. Regulējošie EP'!CV73</f>
        <v>0</v>
      </c>
      <c r="AE73" s="246">
        <f>'5. Regulējošie EP'!CY73</f>
        <v>0</v>
      </c>
      <c r="AF73" s="246">
        <f>'5. Regulējošie EP'!DB73</f>
        <v>0</v>
      </c>
      <c r="AH73" s="246">
        <f>'6. Kultūras EP'!N73</f>
        <v>0</v>
      </c>
      <c r="AI73" s="246">
        <f>'6. Kultūras EP'!V73</f>
        <v>0</v>
      </c>
      <c r="AJ73" s="246">
        <f>'6. Kultūras EP'!AD73</f>
        <v>0</v>
      </c>
      <c r="AK73" s="246">
        <f>'6. Kultūras EP'!AL73</f>
        <v>0</v>
      </c>
      <c r="AL73" s="246">
        <f>'6. Kultūras EP'!AT73</f>
        <v>0</v>
      </c>
      <c r="AM73" s="246">
        <f>'6. Kultūras EP'!AW73</f>
        <v>0</v>
      </c>
      <c r="AN73" s="246">
        <f>'6. Kultūras EP'!AZ73</f>
        <v>0</v>
      </c>
      <c r="AO73" s="246">
        <f>'6. Kultūras EP'!BC73</f>
        <v>0</v>
      </c>
    </row>
    <row r="74" spans="2:41" s="205" customFormat="1" ht="14.25" customHeight="1" x14ac:dyDescent="0.25">
      <c r="B74" s="320"/>
      <c r="C74" s="296" t="str">
        <f>'2. Datu ievade'!C75</f>
        <v>Lietotāja definēta papildus ģeotelpiskā vienība (citi apbūves/urbānu teritoriju tipi)</v>
      </c>
      <c r="D74" s="297"/>
      <c r="E74" s="213">
        <f>'2. Datu ievade'!E35</f>
        <v>0</v>
      </c>
      <c r="F74" s="214">
        <f>'2. Datu ievade'!F35</f>
        <v>0</v>
      </c>
      <c r="H74" s="246">
        <f>'4. Nodrošinājuma EP'!K74</f>
        <v>0</v>
      </c>
      <c r="I74" s="246">
        <f>'4. Nodrošinājuma EP'!P74</f>
        <v>0</v>
      </c>
      <c r="J74" s="246">
        <f>'4. Nodrošinājuma EP'!U74</f>
        <v>0</v>
      </c>
      <c r="K74" s="246">
        <f>'4. Nodrošinājuma EP'!AB74</f>
        <v>0</v>
      </c>
      <c r="L74" s="246">
        <f>'4. Nodrošinājuma EP'!AG74</f>
        <v>0</v>
      </c>
      <c r="M74" s="246">
        <f>'4. Nodrošinājuma EP'!AJ74</f>
        <v>0</v>
      </c>
      <c r="N74" s="246">
        <f>'4. Nodrošinājuma EP'!AM74</f>
        <v>0</v>
      </c>
      <c r="O74" s="246">
        <f>'4. Nodrošinājuma EP'!AP74</f>
        <v>0</v>
      </c>
      <c r="Q74" s="246">
        <f>'5. Regulējošie EP'!N74</f>
        <v>0</v>
      </c>
      <c r="R74" s="246">
        <f>'5. Regulējošie EP'!V74</f>
        <v>0</v>
      </c>
      <c r="S74" s="246">
        <f>'5. Regulējošie EP'!Z74</f>
        <v>0</v>
      </c>
      <c r="T74" s="246">
        <f>'5. Regulējošie EP'!AH74</f>
        <v>0</v>
      </c>
      <c r="U74" s="246">
        <f>'5. Regulējošie EP'!AM74</f>
        <v>0</v>
      </c>
      <c r="V74" s="246">
        <f>'5. Regulējošie EP'!AW74</f>
        <v>0</v>
      </c>
      <c r="W74" s="246">
        <f t="shared" si="1"/>
        <v>0</v>
      </c>
      <c r="X74" s="246">
        <f>'5. Regulējošie EP'!BE74</f>
        <v>0</v>
      </c>
      <c r="Y74" s="246">
        <f>'5. Regulējošie EP'!BM74</f>
        <v>0</v>
      </c>
      <c r="Z74" s="246">
        <f>'5. Regulējošie EP'!BU74</f>
        <v>0</v>
      </c>
      <c r="AA74" s="246">
        <f>'5. Regulējošie EP'!CC74</f>
        <v>0</v>
      </c>
      <c r="AB74" s="246">
        <f>'5. Regulējošie EP'!CK74</f>
        <v>0</v>
      </c>
      <c r="AC74" s="246">
        <f>'5. Regulējošie EP'!CS74</f>
        <v>0</v>
      </c>
      <c r="AD74" s="246">
        <f>'5. Regulējošie EP'!CV74</f>
        <v>0</v>
      </c>
      <c r="AE74" s="246">
        <f>'5. Regulējošie EP'!CY74</f>
        <v>0</v>
      </c>
      <c r="AF74" s="246">
        <f>'5. Regulējošie EP'!DB74</f>
        <v>0</v>
      </c>
      <c r="AH74" s="246">
        <f>'6. Kultūras EP'!N74</f>
        <v>0</v>
      </c>
      <c r="AI74" s="246">
        <f>'6. Kultūras EP'!V74</f>
        <v>0</v>
      </c>
      <c r="AJ74" s="246">
        <f>'6. Kultūras EP'!AD74</f>
        <v>0</v>
      </c>
      <c r="AK74" s="246">
        <f>'6. Kultūras EP'!AL74</f>
        <v>0</v>
      </c>
      <c r="AL74" s="246">
        <f>'6. Kultūras EP'!AT74</f>
        <v>0</v>
      </c>
      <c r="AM74" s="246">
        <f>'6. Kultūras EP'!AW74</f>
        <v>0</v>
      </c>
      <c r="AN74" s="246">
        <f>'6. Kultūras EP'!AZ74</f>
        <v>0</v>
      </c>
      <c r="AO74" s="246">
        <f>'6. Kultūras EP'!BC74</f>
        <v>0</v>
      </c>
    </row>
    <row r="75" spans="2:41" s="205" customFormat="1" ht="14.25" customHeight="1" x14ac:dyDescent="0.25">
      <c r="B75" s="321"/>
      <c r="C75" s="296" t="str">
        <f>'2. Datu ievade'!C76</f>
        <v>Lietotāja definēta papildus ģeotelpiskā vienība (citi apbūves/urbānu teritoriju tipi)</v>
      </c>
      <c r="D75" s="297"/>
      <c r="E75" s="213">
        <f>'2. Datu ievade'!E36</f>
        <v>0</v>
      </c>
      <c r="F75" s="214">
        <f>'2. Datu ievade'!F36</f>
        <v>0</v>
      </c>
      <c r="H75" s="246">
        <f>'4. Nodrošinājuma EP'!K75</f>
        <v>0</v>
      </c>
      <c r="I75" s="246">
        <f>'4. Nodrošinājuma EP'!P75</f>
        <v>0</v>
      </c>
      <c r="J75" s="246">
        <f>'4. Nodrošinājuma EP'!U75</f>
        <v>0</v>
      </c>
      <c r="K75" s="246">
        <f>'4. Nodrošinājuma EP'!AB75</f>
        <v>0</v>
      </c>
      <c r="L75" s="246">
        <f>'4. Nodrošinājuma EP'!AG75</f>
        <v>0</v>
      </c>
      <c r="M75" s="246">
        <f>'4. Nodrošinājuma EP'!AJ75</f>
        <v>0</v>
      </c>
      <c r="N75" s="246">
        <f>'4. Nodrošinājuma EP'!AM75</f>
        <v>0</v>
      </c>
      <c r="O75" s="246">
        <f>'4. Nodrošinājuma EP'!AP75</f>
        <v>0</v>
      </c>
      <c r="Q75" s="246">
        <f>'5. Regulējošie EP'!N75</f>
        <v>0</v>
      </c>
      <c r="R75" s="246">
        <f>'5. Regulējošie EP'!V75</f>
        <v>0</v>
      </c>
      <c r="S75" s="246">
        <f>'5. Regulējošie EP'!Z75</f>
        <v>0</v>
      </c>
      <c r="T75" s="246">
        <f>'5. Regulējošie EP'!AH75</f>
        <v>0</v>
      </c>
      <c r="U75" s="246">
        <f>'5. Regulējošie EP'!AM75</f>
        <v>0</v>
      </c>
      <c r="V75" s="246">
        <f>'5. Regulējošie EP'!AW75</f>
        <v>0</v>
      </c>
      <c r="W75" s="246">
        <f t="shared" si="1"/>
        <v>0</v>
      </c>
      <c r="X75" s="246">
        <f>'5. Regulējošie EP'!BE75</f>
        <v>0</v>
      </c>
      <c r="Y75" s="246">
        <f>'5. Regulējošie EP'!BM75</f>
        <v>0</v>
      </c>
      <c r="Z75" s="246">
        <f>'5. Regulējošie EP'!BU75</f>
        <v>0</v>
      </c>
      <c r="AA75" s="246">
        <f>'5. Regulējošie EP'!CC75</f>
        <v>0</v>
      </c>
      <c r="AB75" s="246">
        <f>'5. Regulējošie EP'!CK75</f>
        <v>0</v>
      </c>
      <c r="AC75" s="246">
        <f>'5. Regulējošie EP'!CS75</f>
        <v>0</v>
      </c>
      <c r="AD75" s="246">
        <f>'5. Regulējošie EP'!CV75</f>
        <v>0</v>
      </c>
      <c r="AE75" s="246">
        <f>'5. Regulējošie EP'!CY75</f>
        <v>0</v>
      </c>
      <c r="AF75" s="246">
        <f>'5. Regulējošie EP'!DB75</f>
        <v>0</v>
      </c>
      <c r="AH75" s="246">
        <f>'6. Kultūras EP'!N75</f>
        <v>0</v>
      </c>
      <c r="AI75" s="246">
        <f>'6. Kultūras EP'!V75</f>
        <v>0</v>
      </c>
      <c r="AJ75" s="246">
        <f>'6. Kultūras EP'!AD75</f>
        <v>0</v>
      </c>
      <c r="AK75" s="246">
        <f>'6. Kultūras EP'!AL75</f>
        <v>0</v>
      </c>
      <c r="AL75" s="246">
        <f>'6. Kultūras EP'!AT75</f>
        <v>0</v>
      </c>
      <c r="AM75" s="246">
        <f>'6. Kultūras EP'!AW75</f>
        <v>0</v>
      </c>
      <c r="AN75" s="246">
        <f>'6. Kultūras EP'!AZ75</f>
        <v>0</v>
      </c>
      <c r="AO75" s="246">
        <f>'6. Kultūras EP'!BC75</f>
        <v>0</v>
      </c>
    </row>
    <row r="76" spans="2:41" s="205" customFormat="1" x14ac:dyDescent="0.25">
      <c r="B76" s="298" t="str">
        <f>'2. Datu ievade'!B77:D77</f>
        <v xml:space="preserve">1. lietotāja definēta papildus ģeotelpiskā vienība ekosistēmas/apakšsistēmas līmenī*  </v>
      </c>
      <c r="C76" s="299"/>
      <c r="D76" s="300"/>
      <c r="E76" s="213">
        <f>'2. Datu ievade'!E37</f>
        <v>0</v>
      </c>
      <c r="F76" s="214">
        <f>'2. Datu ievade'!F37</f>
        <v>0</v>
      </c>
      <c r="H76" s="246">
        <f>'4. Nodrošinājuma EP'!K76</f>
        <v>0</v>
      </c>
      <c r="I76" s="246">
        <f>'4. Nodrošinājuma EP'!P76</f>
        <v>0</v>
      </c>
      <c r="J76" s="246">
        <f>'4. Nodrošinājuma EP'!U76</f>
        <v>0</v>
      </c>
      <c r="K76" s="246">
        <f>'4. Nodrošinājuma EP'!AB76</f>
        <v>0</v>
      </c>
      <c r="L76" s="246">
        <f>'4. Nodrošinājuma EP'!AG76</f>
        <v>0</v>
      </c>
      <c r="M76" s="246">
        <f>'4. Nodrošinājuma EP'!AJ76</f>
        <v>0</v>
      </c>
      <c r="N76" s="246">
        <f>'4. Nodrošinājuma EP'!AM76</f>
        <v>0</v>
      </c>
      <c r="O76" s="246">
        <f>'4. Nodrošinājuma EP'!AP76</f>
        <v>0</v>
      </c>
      <c r="Q76" s="246">
        <f>'5. Regulējošie EP'!N76</f>
        <v>0</v>
      </c>
      <c r="R76" s="246">
        <f>'5. Regulējošie EP'!V76</f>
        <v>0</v>
      </c>
      <c r="S76" s="246">
        <f>'5. Regulējošie EP'!Z76</f>
        <v>0</v>
      </c>
      <c r="T76" s="246">
        <f>'5. Regulējošie EP'!AH76</f>
        <v>0</v>
      </c>
      <c r="U76" s="246">
        <f>'5. Regulējošie EP'!AM76</f>
        <v>0</v>
      </c>
      <c r="V76" s="246">
        <f>'5. Regulējošie EP'!AW76</f>
        <v>0</v>
      </c>
      <c r="W76" s="246">
        <f t="shared" si="1"/>
        <v>0</v>
      </c>
      <c r="X76" s="246">
        <f>'5. Regulējošie EP'!BE76</f>
        <v>0</v>
      </c>
      <c r="Y76" s="246">
        <f>'5. Regulējošie EP'!BM76</f>
        <v>0</v>
      </c>
      <c r="Z76" s="246">
        <f>'5. Regulējošie EP'!BU76</f>
        <v>0</v>
      </c>
      <c r="AA76" s="246">
        <f>'5. Regulējošie EP'!CC76</f>
        <v>0</v>
      </c>
      <c r="AB76" s="246">
        <f>'5. Regulējošie EP'!CK76</f>
        <v>0</v>
      </c>
      <c r="AC76" s="246">
        <f>'5. Regulējošie EP'!CS76</f>
        <v>0</v>
      </c>
      <c r="AD76" s="246">
        <f>'5. Regulējošie EP'!CV76</f>
        <v>0</v>
      </c>
      <c r="AE76" s="246">
        <f>'5. Regulējošie EP'!CY76</f>
        <v>0</v>
      </c>
      <c r="AF76" s="246">
        <f>'5. Regulējošie EP'!DB76</f>
        <v>0</v>
      </c>
      <c r="AH76" s="246">
        <f>'6. Kultūras EP'!N76</f>
        <v>0</v>
      </c>
      <c r="AI76" s="246">
        <f>'6. Kultūras EP'!V76</f>
        <v>0</v>
      </c>
      <c r="AJ76" s="246">
        <f>'6. Kultūras EP'!AD76</f>
        <v>0</v>
      </c>
      <c r="AK76" s="246">
        <f>'6. Kultūras EP'!AL76</f>
        <v>0</v>
      </c>
      <c r="AL76" s="246">
        <f>'6. Kultūras EP'!AT76</f>
        <v>0</v>
      </c>
      <c r="AM76" s="246">
        <f>'6. Kultūras EP'!AW76</f>
        <v>0</v>
      </c>
      <c r="AN76" s="246">
        <f>'6. Kultūras EP'!AZ76</f>
        <v>0</v>
      </c>
      <c r="AO76" s="246">
        <f>'6. Kultūras EP'!BC76</f>
        <v>0</v>
      </c>
    </row>
    <row r="77" spans="2:41" s="205" customFormat="1" x14ac:dyDescent="0.25">
      <c r="B77" s="298" t="str">
        <f>'2. Datu ievade'!B78:D78</f>
        <v xml:space="preserve">2. lietotāja definēta papildus ģeotelpiskā vienība ekosistēmas/apakšsistēmas līmenī*  </v>
      </c>
      <c r="C77" s="299"/>
      <c r="D77" s="300"/>
      <c r="E77" s="213">
        <f>'2. Datu ievade'!E38</f>
        <v>0</v>
      </c>
      <c r="F77" s="214">
        <f>'2. Datu ievade'!F38</f>
        <v>0</v>
      </c>
      <c r="H77" s="246">
        <f>'4. Nodrošinājuma EP'!K77</f>
        <v>0</v>
      </c>
      <c r="I77" s="246">
        <f>'4. Nodrošinājuma EP'!P77</f>
        <v>0</v>
      </c>
      <c r="J77" s="246">
        <f>'4. Nodrošinājuma EP'!U77</f>
        <v>0</v>
      </c>
      <c r="K77" s="246">
        <f>'4. Nodrošinājuma EP'!AB77</f>
        <v>0</v>
      </c>
      <c r="L77" s="246">
        <f>'4. Nodrošinājuma EP'!AG77</f>
        <v>0</v>
      </c>
      <c r="M77" s="246">
        <f>'4. Nodrošinājuma EP'!AJ77</f>
        <v>0</v>
      </c>
      <c r="N77" s="246">
        <f>'4. Nodrošinājuma EP'!AM77</f>
        <v>0</v>
      </c>
      <c r="O77" s="246">
        <f>'4. Nodrošinājuma EP'!AP77</f>
        <v>0</v>
      </c>
      <c r="Q77" s="246">
        <f>'5. Regulējošie EP'!N77</f>
        <v>0</v>
      </c>
      <c r="R77" s="246">
        <f>'5. Regulējošie EP'!V77</f>
        <v>0</v>
      </c>
      <c r="S77" s="246">
        <f>'5. Regulējošie EP'!Z77</f>
        <v>0</v>
      </c>
      <c r="T77" s="246">
        <f>'5. Regulējošie EP'!AH77</f>
        <v>0</v>
      </c>
      <c r="U77" s="246">
        <f>'5. Regulējošie EP'!AM77</f>
        <v>0</v>
      </c>
      <c r="V77" s="246">
        <f>'5. Regulējošie EP'!AW77</f>
        <v>0</v>
      </c>
      <c r="W77" s="246">
        <f t="shared" si="1"/>
        <v>0</v>
      </c>
      <c r="X77" s="246">
        <f>'5. Regulējošie EP'!BE77</f>
        <v>0</v>
      </c>
      <c r="Y77" s="246">
        <f>'5. Regulējošie EP'!BM77</f>
        <v>0</v>
      </c>
      <c r="Z77" s="246">
        <f>'5. Regulējošie EP'!BU77</f>
        <v>0</v>
      </c>
      <c r="AA77" s="246">
        <f>'5. Regulējošie EP'!CC77</f>
        <v>0</v>
      </c>
      <c r="AB77" s="246">
        <f>'5. Regulējošie EP'!CK77</f>
        <v>0</v>
      </c>
      <c r="AC77" s="246">
        <f>'5. Regulējošie EP'!CS77</f>
        <v>0</v>
      </c>
      <c r="AD77" s="246">
        <f>'5. Regulējošie EP'!CV77</f>
        <v>0</v>
      </c>
      <c r="AE77" s="246">
        <f>'5. Regulējošie EP'!CY77</f>
        <v>0</v>
      </c>
      <c r="AF77" s="246">
        <f>'5. Regulējošie EP'!DB77</f>
        <v>0</v>
      </c>
      <c r="AH77" s="246">
        <f>'6. Kultūras EP'!N77</f>
        <v>0</v>
      </c>
      <c r="AI77" s="246">
        <f>'6. Kultūras EP'!V77</f>
        <v>0</v>
      </c>
      <c r="AJ77" s="246">
        <f>'6. Kultūras EP'!AD77</f>
        <v>0</v>
      </c>
      <c r="AK77" s="246">
        <f>'6. Kultūras EP'!AL77</f>
        <v>0</v>
      </c>
      <c r="AL77" s="246">
        <f>'6. Kultūras EP'!AT77</f>
        <v>0</v>
      </c>
      <c r="AM77" s="246">
        <f>'6. Kultūras EP'!AW77</f>
        <v>0</v>
      </c>
      <c r="AN77" s="246">
        <f>'6. Kultūras EP'!AZ77</f>
        <v>0</v>
      </c>
      <c r="AO77" s="246">
        <f>'6. Kultūras EP'!BC77</f>
        <v>0</v>
      </c>
    </row>
    <row r="78" spans="2:41" s="205" customFormat="1" x14ac:dyDescent="0.25">
      <c r="B78" s="298" t="str">
        <f>'2. Datu ievade'!B79:D79</f>
        <v xml:space="preserve">3. lietotāja definēta papildus ģeotelpiskā vienība ekosistēmas/apakšsistēmas līmenī*  </v>
      </c>
      <c r="C78" s="299"/>
      <c r="D78" s="300"/>
      <c r="E78" s="213">
        <f>'2. Datu ievade'!E39</f>
        <v>0</v>
      </c>
      <c r="F78" s="214">
        <f>'2. Datu ievade'!F39</f>
        <v>0</v>
      </c>
      <c r="H78" s="246">
        <f>'4. Nodrošinājuma EP'!K78</f>
        <v>0</v>
      </c>
      <c r="I78" s="246">
        <f>'4. Nodrošinājuma EP'!P78</f>
        <v>0</v>
      </c>
      <c r="J78" s="246">
        <f>'4. Nodrošinājuma EP'!U78</f>
        <v>0</v>
      </c>
      <c r="K78" s="246">
        <f>'4. Nodrošinājuma EP'!AB78</f>
        <v>0</v>
      </c>
      <c r="L78" s="246">
        <f>'4. Nodrošinājuma EP'!AG78</f>
        <v>0</v>
      </c>
      <c r="M78" s="246">
        <f>'4. Nodrošinājuma EP'!AJ78</f>
        <v>0</v>
      </c>
      <c r="N78" s="246">
        <f>'4. Nodrošinājuma EP'!AM78</f>
        <v>0</v>
      </c>
      <c r="O78" s="246">
        <f>'4. Nodrošinājuma EP'!AP78</f>
        <v>0</v>
      </c>
      <c r="Q78" s="246">
        <f>'5. Regulējošie EP'!N78</f>
        <v>0</v>
      </c>
      <c r="R78" s="246">
        <f>'5. Regulējošie EP'!V78</f>
        <v>0</v>
      </c>
      <c r="S78" s="246">
        <f>'5. Regulējošie EP'!Z78</f>
        <v>0</v>
      </c>
      <c r="T78" s="246">
        <f>'5. Regulējošie EP'!AH78</f>
        <v>0</v>
      </c>
      <c r="U78" s="246">
        <f>'5. Regulējošie EP'!AM78</f>
        <v>0</v>
      </c>
      <c r="V78" s="246">
        <f>'5. Regulējošie EP'!AW78</f>
        <v>0</v>
      </c>
      <c r="W78" s="246">
        <f t="shared" si="1"/>
        <v>0</v>
      </c>
      <c r="X78" s="246">
        <f>'5. Regulējošie EP'!BE78</f>
        <v>0</v>
      </c>
      <c r="Y78" s="246">
        <f>'5. Regulējošie EP'!BM78</f>
        <v>0</v>
      </c>
      <c r="Z78" s="246">
        <f>'5. Regulējošie EP'!BU78</f>
        <v>0</v>
      </c>
      <c r="AA78" s="246">
        <f>'5. Regulējošie EP'!CC78</f>
        <v>0</v>
      </c>
      <c r="AB78" s="246">
        <f>'5. Regulējošie EP'!CK78</f>
        <v>0</v>
      </c>
      <c r="AC78" s="246">
        <f>'5. Regulējošie EP'!CS78</f>
        <v>0</v>
      </c>
      <c r="AD78" s="246">
        <f>'5. Regulējošie EP'!CV78</f>
        <v>0</v>
      </c>
      <c r="AE78" s="246">
        <f>'5. Regulējošie EP'!CY78</f>
        <v>0</v>
      </c>
      <c r="AF78" s="246">
        <f>'5. Regulējošie EP'!DB78</f>
        <v>0</v>
      </c>
      <c r="AH78" s="246">
        <f>'6. Kultūras EP'!N78</f>
        <v>0</v>
      </c>
      <c r="AI78" s="246">
        <f>'6. Kultūras EP'!V78</f>
        <v>0</v>
      </c>
      <c r="AJ78" s="246">
        <f>'6. Kultūras EP'!AD78</f>
        <v>0</v>
      </c>
      <c r="AK78" s="246">
        <f>'6. Kultūras EP'!AL78</f>
        <v>0</v>
      </c>
      <c r="AL78" s="246">
        <f>'6. Kultūras EP'!AT78</f>
        <v>0</v>
      </c>
      <c r="AM78" s="246">
        <f>'6. Kultūras EP'!AW78</f>
        <v>0</v>
      </c>
      <c r="AN78" s="246">
        <f>'6. Kultūras EP'!AZ78</f>
        <v>0</v>
      </c>
      <c r="AO78" s="246">
        <f>'6. Kultūras EP'!BC78</f>
        <v>0</v>
      </c>
    </row>
    <row r="79" spans="2:41" s="205" customFormat="1" x14ac:dyDescent="0.25">
      <c r="B79" s="298" t="str">
        <f>'2. Datu ievade'!B80:D80</f>
        <v xml:space="preserve">4. lietotāja definēta papildus ģeotelpiskā vienība ekosistēmas/apakšsistēmas līmenī*  </v>
      </c>
      <c r="C79" s="299"/>
      <c r="D79" s="300"/>
      <c r="E79" s="213">
        <f>'2. Datu ievade'!E40</f>
        <v>0</v>
      </c>
      <c r="F79" s="214">
        <f>'2. Datu ievade'!F40</f>
        <v>0</v>
      </c>
      <c r="H79" s="246">
        <f>'4. Nodrošinājuma EP'!K79</f>
        <v>0</v>
      </c>
      <c r="I79" s="246">
        <f>'4. Nodrošinājuma EP'!P79</f>
        <v>0</v>
      </c>
      <c r="J79" s="246">
        <f>'4. Nodrošinājuma EP'!U79</f>
        <v>0</v>
      </c>
      <c r="K79" s="246">
        <f>'4. Nodrošinājuma EP'!AB79</f>
        <v>0</v>
      </c>
      <c r="L79" s="246">
        <f>'4. Nodrošinājuma EP'!AG79</f>
        <v>0</v>
      </c>
      <c r="M79" s="246">
        <f>'4. Nodrošinājuma EP'!AJ79</f>
        <v>0</v>
      </c>
      <c r="N79" s="246">
        <f>'4. Nodrošinājuma EP'!AM79</f>
        <v>0</v>
      </c>
      <c r="O79" s="246">
        <f>'4. Nodrošinājuma EP'!AP79</f>
        <v>0</v>
      </c>
      <c r="Q79" s="246">
        <f>'5. Regulējošie EP'!N79</f>
        <v>0</v>
      </c>
      <c r="R79" s="246">
        <f>'5. Regulējošie EP'!V79</f>
        <v>0</v>
      </c>
      <c r="S79" s="246">
        <f>'5. Regulējošie EP'!Z79</f>
        <v>0</v>
      </c>
      <c r="T79" s="246">
        <f>'5. Regulējošie EP'!AH79</f>
        <v>0</v>
      </c>
      <c r="U79" s="246">
        <f>'5. Regulējošie EP'!AM79</f>
        <v>0</v>
      </c>
      <c r="V79" s="246">
        <f>'5. Regulējošie EP'!AW79</f>
        <v>0</v>
      </c>
      <c r="W79" s="246">
        <f t="shared" si="1"/>
        <v>0</v>
      </c>
      <c r="X79" s="246">
        <f>'5. Regulējošie EP'!BE79</f>
        <v>0</v>
      </c>
      <c r="Y79" s="246">
        <f>'5. Regulējošie EP'!BM79</f>
        <v>0</v>
      </c>
      <c r="Z79" s="246">
        <f>'5. Regulējošie EP'!BU79</f>
        <v>0</v>
      </c>
      <c r="AA79" s="246">
        <f>'5. Regulējošie EP'!CC79</f>
        <v>0</v>
      </c>
      <c r="AB79" s="246">
        <f>'5. Regulējošie EP'!CK79</f>
        <v>0</v>
      </c>
      <c r="AC79" s="246">
        <f>'5. Regulējošie EP'!CS79</f>
        <v>0</v>
      </c>
      <c r="AD79" s="246">
        <f>'5. Regulējošie EP'!CV79</f>
        <v>0</v>
      </c>
      <c r="AE79" s="246">
        <f>'5. Regulējošie EP'!CY79</f>
        <v>0</v>
      </c>
      <c r="AF79" s="246">
        <f>'5. Regulējošie EP'!DB79</f>
        <v>0</v>
      </c>
      <c r="AH79" s="246">
        <f>'6. Kultūras EP'!N79</f>
        <v>0</v>
      </c>
      <c r="AI79" s="246">
        <f>'6. Kultūras EP'!V79</f>
        <v>0</v>
      </c>
      <c r="AJ79" s="246">
        <f>'6. Kultūras EP'!AD79</f>
        <v>0</v>
      </c>
      <c r="AK79" s="246">
        <f>'6. Kultūras EP'!AL79</f>
        <v>0</v>
      </c>
      <c r="AL79" s="246">
        <f>'6. Kultūras EP'!AT79</f>
        <v>0</v>
      </c>
      <c r="AM79" s="246">
        <f>'6. Kultūras EP'!AW79</f>
        <v>0</v>
      </c>
      <c r="AN79" s="246">
        <f>'6. Kultūras EP'!AZ79</f>
        <v>0</v>
      </c>
      <c r="AO79" s="246">
        <f>'6. Kultūras EP'!BC79</f>
        <v>0</v>
      </c>
    </row>
    <row r="80" spans="2:41" s="205" customFormat="1" ht="8.1" customHeight="1" x14ac:dyDescent="0.25">
      <c r="E80" s="218"/>
      <c r="F80" s="219"/>
    </row>
    <row r="81" spans="2:41" s="220" customFormat="1" x14ac:dyDescent="0.25">
      <c r="D81" s="221" t="str">
        <f>D40</f>
        <v>KOPĀ:</v>
      </c>
      <c r="E81" s="222"/>
      <c r="F81" s="223">
        <f>SUM(F48:F80)</f>
        <v>132.85</v>
      </c>
      <c r="H81" s="245"/>
      <c r="I81" s="245"/>
      <c r="J81" s="245"/>
      <c r="K81" s="245"/>
      <c r="L81" s="245"/>
      <c r="M81" s="245"/>
      <c r="N81" s="245"/>
      <c r="O81" s="245"/>
      <c r="Q81" s="245"/>
      <c r="R81" s="245"/>
      <c r="S81" s="245"/>
      <c r="T81" s="245"/>
      <c r="U81" s="245"/>
      <c r="V81" s="245"/>
      <c r="W81" s="245"/>
      <c r="X81" s="245"/>
      <c r="Y81" s="245"/>
      <c r="Z81" s="245"/>
      <c r="AA81" s="245"/>
      <c r="AB81" s="245"/>
      <c r="AC81" s="245"/>
      <c r="AD81" s="245"/>
      <c r="AE81" s="245"/>
      <c r="AF81" s="245"/>
      <c r="AH81" s="245"/>
      <c r="AI81" s="245"/>
      <c r="AJ81" s="245"/>
      <c r="AK81" s="245"/>
      <c r="AL81" s="245"/>
      <c r="AM81" s="245"/>
      <c r="AN81" s="245"/>
      <c r="AO81" s="245"/>
    </row>
    <row r="82" spans="2:41" s="205" customFormat="1" x14ac:dyDescent="0.25">
      <c r="F82" s="219"/>
    </row>
    <row r="83" spans="2:41" s="205" customFormat="1" x14ac:dyDescent="0.25">
      <c r="F83" s="219"/>
    </row>
    <row r="84" spans="2:41" s="205" customFormat="1" x14ac:dyDescent="0.25">
      <c r="B84" s="398" t="s">
        <v>263</v>
      </c>
      <c r="C84" s="398"/>
      <c r="D84" s="398"/>
      <c r="E84" s="398"/>
      <c r="F84" s="398"/>
    </row>
    <row r="85" spans="2:41" s="205" customFormat="1" ht="2.1" customHeight="1" x14ac:dyDescent="0.25">
      <c r="B85" s="416"/>
      <c r="C85" s="416"/>
      <c r="D85" s="416"/>
      <c r="E85" s="416"/>
      <c r="F85" s="416"/>
    </row>
    <row r="86" spans="2:41" s="205" customFormat="1" x14ac:dyDescent="0.25">
      <c r="B86" s="398" t="s">
        <v>299</v>
      </c>
      <c r="C86" s="398"/>
      <c r="D86" s="398"/>
      <c r="E86" s="398"/>
      <c r="F86" s="398"/>
    </row>
    <row r="87" spans="2:41" s="209" customFormat="1" ht="62.1" customHeight="1" x14ac:dyDescent="0.25">
      <c r="B87" s="417" t="s">
        <v>242</v>
      </c>
      <c r="C87" s="417"/>
      <c r="D87" s="417"/>
      <c r="E87" s="417"/>
      <c r="F87" s="417"/>
    </row>
    <row r="88" spans="2:41" s="205" customFormat="1" ht="60.4" customHeight="1" x14ac:dyDescent="0.25">
      <c r="B88" s="295" t="str">
        <f>'2. Datu ievade'!B8:D8</f>
        <v xml:space="preserve">Ģeotelpiskās vienības pēc zemes seguma veida
Ekosistēma // Apakšsistēma/ģeotelpiskā vienība (1.līmenis) // Apakšsistēma/ģeotelpiskā vienība (2.līmenis)
</v>
      </c>
      <c r="C88" s="295"/>
      <c r="D88" s="295"/>
      <c r="E88" s="210" t="str">
        <f>'2. Datu ievade'!E8</f>
        <v>Attiecināms
1/0</v>
      </c>
      <c r="F88" s="211" t="str">
        <f>'2. Datu ievade'!H8</f>
        <v>Precizētā platība (ha):
nekontrolēta attīstība
(scenārijs 3)</v>
      </c>
      <c r="H88" s="244" t="s">
        <v>15</v>
      </c>
      <c r="I88" s="244" t="s">
        <v>17</v>
      </c>
      <c r="J88" s="244" t="s">
        <v>45</v>
      </c>
      <c r="K88" s="244" t="s">
        <v>47</v>
      </c>
      <c r="L88" s="244" t="s">
        <v>52</v>
      </c>
      <c r="M88" s="244" t="s">
        <v>291</v>
      </c>
      <c r="N88" s="244" t="s">
        <v>292</v>
      </c>
      <c r="O88" s="244" t="s">
        <v>293</v>
      </c>
      <c r="Q88" s="244" t="s">
        <v>58</v>
      </c>
      <c r="R88" s="244" t="s">
        <v>61</v>
      </c>
      <c r="S88" s="244" t="s">
        <v>64</v>
      </c>
      <c r="T88" s="244" t="s">
        <v>69</v>
      </c>
      <c r="U88" s="244" t="s">
        <v>72</v>
      </c>
      <c r="V88" s="244" t="s">
        <v>75</v>
      </c>
      <c r="W88" s="244" t="str">
        <f>T88</f>
        <v>B4</v>
      </c>
      <c r="X88" s="244" t="s">
        <v>80</v>
      </c>
      <c r="Y88" s="244" t="s">
        <v>85</v>
      </c>
      <c r="Z88" s="244" t="s">
        <v>88</v>
      </c>
      <c r="AA88" s="244" t="s">
        <v>91</v>
      </c>
      <c r="AB88" s="244" t="s">
        <v>94</v>
      </c>
      <c r="AC88" s="244" t="s">
        <v>97</v>
      </c>
      <c r="AD88" s="244" t="s">
        <v>288</v>
      </c>
      <c r="AE88" s="244" t="s">
        <v>289</v>
      </c>
      <c r="AF88" s="244" t="s">
        <v>290</v>
      </c>
      <c r="AH88" s="244" t="s">
        <v>103</v>
      </c>
      <c r="AI88" s="244" t="s">
        <v>106</v>
      </c>
      <c r="AJ88" s="244" t="s">
        <v>110</v>
      </c>
      <c r="AK88" s="244" t="s">
        <v>113</v>
      </c>
      <c r="AL88" s="244" t="s">
        <v>116</v>
      </c>
      <c r="AM88" s="244" t="s">
        <v>283</v>
      </c>
      <c r="AN88" s="244" t="s">
        <v>284</v>
      </c>
      <c r="AO88" s="244" t="s">
        <v>285</v>
      </c>
    </row>
    <row r="89" spans="2:41" s="205" customFormat="1" x14ac:dyDescent="0.25">
      <c r="B89" s="315" t="str">
        <f>'2. Datu ievade'!B9:D9</f>
        <v>Pludmale</v>
      </c>
      <c r="C89" s="315"/>
      <c r="D89" s="315"/>
      <c r="E89" s="213">
        <f>'2. Datu ievade'!E9</f>
        <v>1</v>
      </c>
      <c r="F89" s="214">
        <f>'2. Datu ievade'!H9</f>
        <v>16.399999999999999</v>
      </c>
      <c r="H89" s="246">
        <f>'4. Nodrošinājuma EP'!K89</f>
        <v>0</v>
      </c>
      <c r="I89" s="246">
        <f>'4. Nodrošinājuma EP'!P89</f>
        <v>0</v>
      </c>
      <c r="J89" s="246">
        <f>'4. Nodrošinājuma EP'!U89</f>
        <v>0</v>
      </c>
      <c r="K89" s="246">
        <f>'4. Nodrošinājuma EP'!AB89</f>
        <v>0</v>
      </c>
      <c r="L89" s="246">
        <f>'4. Nodrošinājuma EP'!AG89</f>
        <v>0</v>
      </c>
      <c r="M89" s="246">
        <f>'4. Nodrošinājuma EP'!AJ89</f>
        <v>0</v>
      </c>
      <c r="N89" s="246">
        <f>'4. Nodrošinājuma EP'!AM89</f>
        <v>0</v>
      </c>
      <c r="O89" s="246">
        <f>'4. Nodrošinājuma EP'!AP89</f>
        <v>0</v>
      </c>
      <c r="Q89" s="246">
        <f>'5. Regulējošie EP'!N89</f>
        <v>43.2</v>
      </c>
      <c r="R89" s="246">
        <f>'5. Regulējošie EP'!V89</f>
        <v>0</v>
      </c>
      <c r="S89" s="246">
        <f>'5. Regulējošie EP'!Z89</f>
        <v>0</v>
      </c>
      <c r="T89" s="246">
        <f>'5. Regulējošie EP'!AH89</f>
        <v>0</v>
      </c>
      <c r="U89" s="246">
        <f>'5. Regulējošie EP'!AM89</f>
        <v>15548.780487804879</v>
      </c>
      <c r="V89" s="246">
        <f>'5. Regulējošie EP'!AW89</f>
        <v>0</v>
      </c>
      <c r="W89" s="246">
        <f>T89</f>
        <v>0</v>
      </c>
      <c r="X89" s="246">
        <f>'5. Regulējošie EP'!BE89</f>
        <v>5230.1367613560233</v>
      </c>
      <c r="Y89" s="246">
        <f>'5. Regulējošie EP'!BM89</f>
        <v>19.649999999999995</v>
      </c>
      <c r="Z89" s="246">
        <f>'5. Regulējošie EP'!BU89</f>
        <v>130.59742872135735</v>
      </c>
      <c r="AA89" s="246">
        <f>'5. Regulējošie EP'!CC89</f>
        <v>0</v>
      </c>
      <c r="AB89" s="246">
        <f>'5. Regulējošie EP'!CK89</f>
        <v>0</v>
      </c>
      <c r="AC89" s="246">
        <f>'5. Regulējošie EP'!CS89</f>
        <v>0</v>
      </c>
      <c r="AD89" s="246">
        <f>'5. Regulējošie EP'!CV89</f>
        <v>0</v>
      </c>
      <c r="AE89" s="246">
        <f>'5. Regulējošie EP'!CY89</f>
        <v>0</v>
      </c>
      <c r="AF89" s="246">
        <f>'5. Regulējošie EP'!DB89</f>
        <v>0</v>
      </c>
      <c r="AH89" s="246">
        <f>'6. Kultūras EP'!N89</f>
        <v>36.220000000000006</v>
      </c>
      <c r="AI89" s="246">
        <f>'6. Kultūras EP'!V89</f>
        <v>2430.2541264244469</v>
      </c>
      <c r="AJ89" s="246">
        <f>'6. Kultūras EP'!AD89</f>
        <v>0.25815887332858611</v>
      </c>
      <c r="AK89" s="246">
        <f>'6. Kultūras EP'!AL89</f>
        <v>1.1082190201729105</v>
      </c>
      <c r="AL89" s="246">
        <f>'6. Kultūras EP'!AT89</f>
        <v>2074.125246936781</v>
      </c>
      <c r="AM89" s="246">
        <f>'6. Kultūras EP'!AW89</f>
        <v>0</v>
      </c>
      <c r="AN89" s="246">
        <f>'6. Kultūras EP'!AZ89</f>
        <v>0</v>
      </c>
      <c r="AO89" s="246">
        <f>'6. Kultūras EP'!BC89</f>
        <v>0</v>
      </c>
    </row>
    <row r="90" spans="2:41" s="205" customFormat="1" x14ac:dyDescent="0.25">
      <c r="B90" s="319" t="str">
        <f>'2. Datu ievade'!B10</f>
        <v>Kāpas</v>
      </c>
      <c r="C90" s="315" t="str">
        <f>'2. Datu ievade'!C10:D10</f>
        <v>Embrionālās kāpas (biotops 2110)</v>
      </c>
      <c r="D90" s="315"/>
      <c r="E90" s="213">
        <f>'2. Datu ievade'!E10</f>
        <v>1</v>
      </c>
      <c r="F90" s="214">
        <f>'2. Datu ievade'!H10</f>
        <v>0.85</v>
      </c>
      <c r="H90" s="246">
        <f>'4. Nodrošinājuma EP'!K90</f>
        <v>0</v>
      </c>
      <c r="I90" s="246">
        <f>'4. Nodrošinājuma EP'!P90</f>
        <v>0</v>
      </c>
      <c r="J90" s="246">
        <f>'4. Nodrošinājuma EP'!U90</f>
        <v>0</v>
      </c>
      <c r="K90" s="246">
        <f>'4. Nodrošinājuma EP'!AB90</f>
        <v>0</v>
      </c>
      <c r="L90" s="246">
        <f>'4. Nodrošinājuma EP'!AG90</f>
        <v>0</v>
      </c>
      <c r="M90" s="246">
        <f>'4. Nodrošinājuma EP'!AJ90</f>
        <v>0</v>
      </c>
      <c r="N90" s="246">
        <f>'4. Nodrošinājuma EP'!AM90</f>
        <v>0</v>
      </c>
      <c r="O90" s="246">
        <f>'4. Nodrošinājuma EP'!AP90</f>
        <v>0</v>
      </c>
      <c r="Q90" s="246">
        <f>'5. Regulējošie EP'!N90</f>
        <v>43.2</v>
      </c>
      <c r="R90" s="246">
        <f>'5. Regulējošie EP'!V90</f>
        <v>0</v>
      </c>
      <c r="S90" s="246">
        <f>'5. Regulējošie EP'!Z90</f>
        <v>0</v>
      </c>
      <c r="T90" s="246">
        <f>'5. Regulējošie EP'!AH90</f>
        <v>3938.7622941510504</v>
      </c>
      <c r="U90" s="246">
        <f>'5. Regulējošie EP'!AM90</f>
        <v>0</v>
      </c>
      <c r="V90" s="246">
        <f>'5. Regulējošie EP'!AW90</f>
        <v>0</v>
      </c>
      <c r="W90" s="246">
        <f t="shared" ref="W90:W120" si="2">T90</f>
        <v>3938.7622941510504</v>
      </c>
      <c r="X90" s="246">
        <f>'5. Regulējošie EP'!BE90</f>
        <v>5230.1367613560233</v>
      </c>
      <c r="Y90" s="246">
        <f>'5. Regulējošie EP'!BM90</f>
        <v>0</v>
      </c>
      <c r="Z90" s="246">
        <f>'5. Regulējošie EP'!BU90</f>
        <v>130.59742872135735</v>
      </c>
      <c r="AA90" s="246">
        <f>'5. Regulējošie EP'!CC90</f>
        <v>0</v>
      </c>
      <c r="AB90" s="246">
        <f>'5. Regulējošie EP'!CK90</f>
        <v>0</v>
      </c>
      <c r="AC90" s="246">
        <f>'5. Regulējošie EP'!CS90</f>
        <v>0</v>
      </c>
      <c r="AD90" s="246">
        <f>'5. Regulējošie EP'!CV90</f>
        <v>0</v>
      </c>
      <c r="AE90" s="246">
        <f>'5. Regulējošie EP'!CY90</f>
        <v>0</v>
      </c>
      <c r="AF90" s="246">
        <f>'5. Regulējošie EP'!DB90</f>
        <v>0</v>
      </c>
      <c r="AH90" s="246">
        <f>'6. Kultūras EP'!N90</f>
        <v>36.220000000000006</v>
      </c>
      <c r="AI90" s="246">
        <f>'6. Kultūras EP'!V90</f>
        <v>2430.2541264244473</v>
      </c>
      <c r="AJ90" s="246">
        <f>'6. Kultūras EP'!AD90</f>
        <v>0.25815887332858611</v>
      </c>
      <c r="AK90" s="246">
        <f>'6. Kultūras EP'!AL90</f>
        <v>0</v>
      </c>
      <c r="AL90" s="246">
        <f>'6. Kultūras EP'!AT90</f>
        <v>2419.812788092911</v>
      </c>
      <c r="AM90" s="246">
        <f>'6. Kultūras EP'!AW90</f>
        <v>0</v>
      </c>
      <c r="AN90" s="246">
        <f>'6. Kultūras EP'!AZ90</f>
        <v>0</v>
      </c>
      <c r="AO90" s="246">
        <f>'6. Kultūras EP'!BC90</f>
        <v>0</v>
      </c>
    </row>
    <row r="91" spans="2:41" s="205" customFormat="1" x14ac:dyDescent="0.25">
      <c r="B91" s="320"/>
      <c r="C91" s="315" t="str">
        <f>'2. Datu ievade'!C11:D11</f>
        <v>Priekškāpas (biotops 2120)</v>
      </c>
      <c r="D91" s="315"/>
      <c r="E91" s="213">
        <f>'2. Datu ievade'!E11</f>
        <v>1</v>
      </c>
      <c r="F91" s="214">
        <f>'2. Datu ievade'!H11</f>
        <v>8.3800000000000008</v>
      </c>
      <c r="H91" s="246">
        <f>'4. Nodrošinājuma EP'!K91</f>
        <v>0</v>
      </c>
      <c r="I91" s="246">
        <f>'4. Nodrošinājuma EP'!P91</f>
        <v>0</v>
      </c>
      <c r="J91" s="246">
        <f>'4. Nodrošinājuma EP'!U91</f>
        <v>0</v>
      </c>
      <c r="K91" s="246">
        <f>'4. Nodrošinājuma EP'!AB91</f>
        <v>0</v>
      </c>
      <c r="L91" s="246">
        <f>'4. Nodrošinājuma EP'!AG91</f>
        <v>0</v>
      </c>
      <c r="M91" s="246">
        <f>'4. Nodrošinājuma EP'!AJ91</f>
        <v>0</v>
      </c>
      <c r="N91" s="246">
        <f>'4. Nodrošinājuma EP'!AM91</f>
        <v>0</v>
      </c>
      <c r="O91" s="246">
        <f>'4. Nodrošinājuma EP'!AP91</f>
        <v>0</v>
      </c>
      <c r="Q91" s="246">
        <f>'5. Regulējošie EP'!N91</f>
        <v>43.2</v>
      </c>
      <c r="R91" s="246">
        <f>'5. Regulējošie EP'!V91</f>
        <v>0</v>
      </c>
      <c r="S91" s="246">
        <f>'5. Regulējošie EP'!Z91</f>
        <v>0</v>
      </c>
      <c r="T91" s="246">
        <f>'5. Regulējošie EP'!AH91</f>
        <v>7877.5245883021016</v>
      </c>
      <c r="U91" s="246">
        <f>'5. Regulējošie EP'!AM91</f>
        <v>0</v>
      </c>
      <c r="V91" s="246">
        <f>'5. Regulējošie EP'!AW91</f>
        <v>0</v>
      </c>
      <c r="W91" s="246">
        <f t="shared" si="2"/>
        <v>7877.5245883021016</v>
      </c>
      <c r="X91" s="246">
        <f>'5. Regulējošie EP'!BE91</f>
        <v>5230.1367613560233</v>
      </c>
      <c r="Y91" s="246">
        <f>'5. Regulējošie EP'!BM91</f>
        <v>19.649999999999995</v>
      </c>
      <c r="Z91" s="246">
        <f>'5. Regulējošie EP'!BU91</f>
        <v>130.59742872135735</v>
      </c>
      <c r="AA91" s="246">
        <f>'5. Regulējošie EP'!CC91</f>
        <v>0</v>
      </c>
      <c r="AB91" s="246">
        <f>'5. Regulējošie EP'!CK91</f>
        <v>0</v>
      </c>
      <c r="AC91" s="246">
        <f>'5. Regulējošie EP'!CS91</f>
        <v>0</v>
      </c>
      <c r="AD91" s="246">
        <f>'5. Regulējošie EP'!CV91</f>
        <v>0</v>
      </c>
      <c r="AE91" s="246">
        <f>'5. Regulējošie EP'!CY91</f>
        <v>0</v>
      </c>
      <c r="AF91" s="246">
        <f>'5. Regulējošie EP'!DB91</f>
        <v>0</v>
      </c>
      <c r="AH91" s="246">
        <f>'6. Kultūras EP'!N91</f>
        <v>36.22</v>
      </c>
      <c r="AI91" s="246">
        <f>'6. Kultūras EP'!V91</f>
        <v>2430.2541264244469</v>
      </c>
      <c r="AJ91" s="246">
        <f>'6. Kultūras EP'!AD91</f>
        <v>0.25815887332858611</v>
      </c>
      <c r="AK91" s="246">
        <f>'6. Kultūras EP'!AL91</f>
        <v>0</v>
      </c>
      <c r="AL91" s="246">
        <f>'6. Kultūras EP'!AT91</f>
        <v>2074.125246936781</v>
      </c>
      <c r="AM91" s="246">
        <f>'6. Kultūras EP'!AW91</f>
        <v>0</v>
      </c>
      <c r="AN91" s="246">
        <f>'6. Kultūras EP'!AZ91</f>
        <v>0</v>
      </c>
      <c r="AO91" s="246">
        <f>'6. Kultūras EP'!BC91</f>
        <v>0</v>
      </c>
    </row>
    <row r="92" spans="2:41" s="205" customFormat="1" x14ac:dyDescent="0.25">
      <c r="B92" s="320"/>
      <c r="C92" s="332" t="str">
        <f>'2. Datu ievade'!C12:D12</f>
        <v>Lietotāja definēta papildus ģeotelpiskā vienība (citi jūras un iesāļu augteņu biotopi un/vai piejūras un iekšzemes kāpu biotopi)</v>
      </c>
      <c r="D92" s="332"/>
      <c r="E92" s="213">
        <f>'2. Datu ievade'!E12</f>
        <v>0</v>
      </c>
      <c r="F92" s="214">
        <f>'2. Datu ievade'!H12</f>
        <v>0</v>
      </c>
      <c r="H92" s="246">
        <f>'4. Nodrošinājuma EP'!K92</f>
        <v>0</v>
      </c>
      <c r="I92" s="246">
        <f>'4. Nodrošinājuma EP'!P92</f>
        <v>0</v>
      </c>
      <c r="J92" s="246">
        <f>'4. Nodrošinājuma EP'!U92</f>
        <v>0</v>
      </c>
      <c r="K92" s="246">
        <f>'4. Nodrošinājuma EP'!AB92</f>
        <v>0</v>
      </c>
      <c r="L92" s="246">
        <f>'4. Nodrošinājuma EP'!AG92</f>
        <v>0</v>
      </c>
      <c r="M92" s="246">
        <f>'4. Nodrošinājuma EP'!AJ92</f>
        <v>0</v>
      </c>
      <c r="N92" s="246">
        <f>'4. Nodrošinājuma EP'!AM92</f>
        <v>0</v>
      </c>
      <c r="O92" s="246">
        <f>'4. Nodrošinājuma EP'!AP92</f>
        <v>0</v>
      </c>
      <c r="Q92" s="246">
        <f>'5. Regulējošie EP'!N92</f>
        <v>0</v>
      </c>
      <c r="R92" s="246">
        <f>'5. Regulējošie EP'!V92</f>
        <v>0</v>
      </c>
      <c r="S92" s="246">
        <f>'5. Regulējošie EP'!Z92</f>
        <v>0</v>
      </c>
      <c r="T92" s="246">
        <f>'5. Regulējošie EP'!AH92</f>
        <v>0</v>
      </c>
      <c r="U92" s="246">
        <f>'5. Regulējošie EP'!AM92</f>
        <v>0</v>
      </c>
      <c r="V92" s="246">
        <f>'5. Regulējošie EP'!AW92</f>
        <v>0</v>
      </c>
      <c r="W92" s="246">
        <f t="shared" si="2"/>
        <v>0</v>
      </c>
      <c r="X92" s="246">
        <f>'5. Regulējošie EP'!BE92</f>
        <v>0</v>
      </c>
      <c r="Y92" s="246">
        <f>'5. Regulējošie EP'!BM92</f>
        <v>0</v>
      </c>
      <c r="Z92" s="246">
        <f>'5. Regulējošie EP'!BU92</f>
        <v>0</v>
      </c>
      <c r="AA92" s="246">
        <f>'5. Regulējošie EP'!CC92</f>
        <v>0</v>
      </c>
      <c r="AB92" s="246">
        <f>'5. Regulējošie EP'!CK92</f>
        <v>0</v>
      </c>
      <c r="AC92" s="246">
        <f>'5. Regulējošie EP'!CS92</f>
        <v>0</v>
      </c>
      <c r="AD92" s="246">
        <f>'5. Regulējošie EP'!CV92</f>
        <v>0</v>
      </c>
      <c r="AE92" s="246">
        <f>'5. Regulējošie EP'!CY92</f>
        <v>0</v>
      </c>
      <c r="AF92" s="246">
        <f>'5. Regulējošie EP'!DB92</f>
        <v>0</v>
      </c>
      <c r="AH92" s="246">
        <f>'6. Kultūras EP'!N92</f>
        <v>0</v>
      </c>
      <c r="AI92" s="246">
        <f>'6. Kultūras EP'!V92</f>
        <v>0</v>
      </c>
      <c r="AJ92" s="246">
        <f>'6. Kultūras EP'!AD92</f>
        <v>0</v>
      </c>
      <c r="AK92" s="246">
        <f>'6. Kultūras EP'!AL92</f>
        <v>0</v>
      </c>
      <c r="AL92" s="246">
        <f>'6. Kultūras EP'!AT92</f>
        <v>0</v>
      </c>
      <c r="AM92" s="246">
        <f>'6. Kultūras EP'!AW92</f>
        <v>0</v>
      </c>
      <c r="AN92" s="246">
        <f>'6. Kultūras EP'!AZ92</f>
        <v>0</v>
      </c>
      <c r="AO92" s="246">
        <f>'6. Kultūras EP'!BC92</f>
        <v>0</v>
      </c>
    </row>
    <row r="93" spans="2:41" s="205" customFormat="1" x14ac:dyDescent="0.25">
      <c r="B93" s="320"/>
      <c r="C93" s="332" t="str">
        <f>'2. Datu ievade'!C13:D13</f>
        <v>Lietotāja definēta papildus ģeotelpiskā vienība (citi jūras un iesāļu augteņu biotopi un/vai piejūras un iekšzemes kāpu biotopi)</v>
      </c>
      <c r="D93" s="332"/>
      <c r="E93" s="213">
        <f>'2. Datu ievade'!E13</f>
        <v>0</v>
      </c>
      <c r="F93" s="214">
        <f>'2. Datu ievade'!H13</f>
        <v>0</v>
      </c>
      <c r="H93" s="246">
        <f>'4. Nodrošinājuma EP'!K93</f>
        <v>0</v>
      </c>
      <c r="I93" s="246">
        <f>'4. Nodrošinājuma EP'!P93</f>
        <v>0</v>
      </c>
      <c r="J93" s="246">
        <f>'4. Nodrošinājuma EP'!U93</f>
        <v>0</v>
      </c>
      <c r="K93" s="246">
        <f>'4. Nodrošinājuma EP'!AB93</f>
        <v>0</v>
      </c>
      <c r="L93" s="246">
        <f>'4. Nodrošinājuma EP'!AG93</f>
        <v>0</v>
      </c>
      <c r="M93" s="246">
        <f>'4. Nodrošinājuma EP'!AJ93</f>
        <v>0</v>
      </c>
      <c r="N93" s="246">
        <f>'4. Nodrošinājuma EP'!AM93</f>
        <v>0</v>
      </c>
      <c r="O93" s="246">
        <f>'4. Nodrošinājuma EP'!AP93</f>
        <v>0</v>
      </c>
      <c r="Q93" s="246">
        <f>'5. Regulējošie EP'!N93</f>
        <v>0</v>
      </c>
      <c r="R93" s="246">
        <f>'5. Regulējošie EP'!V93</f>
        <v>0</v>
      </c>
      <c r="S93" s="246">
        <f>'5. Regulējošie EP'!Z93</f>
        <v>0</v>
      </c>
      <c r="T93" s="246">
        <f>'5. Regulējošie EP'!AH93</f>
        <v>0</v>
      </c>
      <c r="U93" s="246">
        <f>'5. Regulējošie EP'!AM93</f>
        <v>0</v>
      </c>
      <c r="V93" s="246">
        <f>'5. Regulējošie EP'!AW93</f>
        <v>0</v>
      </c>
      <c r="W93" s="246">
        <f t="shared" si="2"/>
        <v>0</v>
      </c>
      <c r="X93" s="246">
        <f>'5. Regulējošie EP'!BE93</f>
        <v>0</v>
      </c>
      <c r="Y93" s="246">
        <f>'5. Regulējošie EP'!BM93</f>
        <v>0</v>
      </c>
      <c r="Z93" s="246">
        <f>'5. Regulējošie EP'!BU93</f>
        <v>0</v>
      </c>
      <c r="AA93" s="246">
        <f>'5. Regulējošie EP'!CC93</f>
        <v>0</v>
      </c>
      <c r="AB93" s="246">
        <f>'5. Regulējošie EP'!CK93</f>
        <v>0</v>
      </c>
      <c r="AC93" s="246">
        <f>'5. Regulējošie EP'!CS93</f>
        <v>0</v>
      </c>
      <c r="AD93" s="246">
        <f>'5. Regulējošie EP'!CV93</f>
        <v>0</v>
      </c>
      <c r="AE93" s="246">
        <f>'5. Regulējošie EP'!CY93</f>
        <v>0</v>
      </c>
      <c r="AF93" s="246">
        <f>'5. Regulējošie EP'!DB93</f>
        <v>0</v>
      </c>
      <c r="AH93" s="246">
        <f>'6. Kultūras EP'!N93</f>
        <v>0</v>
      </c>
      <c r="AI93" s="246">
        <f>'6. Kultūras EP'!V93</f>
        <v>0</v>
      </c>
      <c r="AJ93" s="246">
        <f>'6. Kultūras EP'!AD93</f>
        <v>0</v>
      </c>
      <c r="AK93" s="246">
        <f>'6. Kultūras EP'!AL93</f>
        <v>0</v>
      </c>
      <c r="AL93" s="246">
        <f>'6. Kultūras EP'!AT93</f>
        <v>0</v>
      </c>
      <c r="AM93" s="246">
        <f>'6. Kultūras EP'!AW93</f>
        <v>0</v>
      </c>
      <c r="AN93" s="246">
        <f>'6. Kultūras EP'!AZ93</f>
        <v>0</v>
      </c>
      <c r="AO93" s="246">
        <f>'6. Kultūras EP'!BC93</f>
        <v>0</v>
      </c>
    </row>
    <row r="94" spans="2:41" s="205" customFormat="1" x14ac:dyDescent="0.25">
      <c r="B94" s="321"/>
      <c r="C94" s="332" t="str">
        <f>'2. Datu ievade'!C14:D14</f>
        <v>Lietotāja definēta papildus ģeotelpiskā vienība (citi jūras un iesāļu augteņu biotopi un/vai piejūras un iekšzemes kāpu biotopi)</v>
      </c>
      <c r="D94" s="332"/>
      <c r="E94" s="213">
        <f>'2. Datu ievade'!E14</f>
        <v>0</v>
      </c>
      <c r="F94" s="214">
        <f>'2. Datu ievade'!H14</f>
        <v>0</v>
      </c>
      <c r="H94" s="246">
        <f>'4. Nodrošinājuma EP'!K94</f>
        <v>0</v>
      </c>
      <c r="I94" s="246">
        <f>'4. Nodrošinājuma EP'!P94</f>
        <v>0</v>
      </c>
      <c r="J94" s="246">
        <f>'4. Nodrošinājuma EP'!U94</f>
        <v>0</v>
      </c>
      <c r="K94" s="246">
        <f>'4. Nodrošinājuma EP'!AB94</f>
        <v>0</v>
      </c>
      <c r="L94" s="246">
        <f>'4. Nodrošinājuma EP'!AG94</f>
        <v>0</v>
      </c>
      <c r="M94" s="246">
        <f>'4. Nodrošinājuma EP'!AJ94</f>
        <v>0</v>
      </c>
      <c r="N94" s="246">
        <f>'4. Nodrošinājuma EP'!AM94</f>
        <v>0</v>
      </c>
      <c r="O94" s="246">
        <f>'4. Nodrošinājuma EP'!AP94</f>
        <v>0</v>
      </c>
      <c r="Q94" s="246">
        <f>'5. Regulējošie EP'!N94</f>
        <v>0</v>
      </c>
      <c r="R94" s="246">
        <f>'5. Regulējošie EP'!V94</f>
        <v>0</v>
      </c>
      <c r="S94" s="246">
        <f>'5. Regulējošie EP'!Z94</f>
        <v>0</v>
      </c>
      <c r="T94" s="246">
        <f>'5. Regulējošie EP'!AH94</f>
        <v>0</v>
      </c>
      <c r="U94" s="246">
        <f>'5. Regulējošie EP'!AM94</f>
        <v>0</v>
      </c>
      <c r="V94" s="246">
        <f>'5. Regulējošie EP'!AW94</f>
        <v>0</v>
      </c>
      <c r="W94" s="246">
        <f t="shared" si="2"/>
        <v>0</v>
      </c>
      <c r="X94" s="246">
        <f>'5. Regulējošie EP'!BE94</f>
        <v>0</v>
      </c>
      <c r="Y94" s="246">
        <f>'5. Regulējošie EP'!BM94</f>
        <v>0</v>
      </c>
      <c r="Z94" s="246">
        <f>'5. Regulējošie EP'!BU94</f>
        <v>0</v>
      </c>
      <c r="AA94" s="246">
        <f>'5. Regulējošie EP'!CC94</f>
        <v>0</v>
      </c>
      <c r="AB94" s="246">
        <f>'5. Regulējošie EP'!CK94</f>
        <v>0</v>
      </c>
      <c r="AC94" s="246">
        <f>'5. Regulējošie EP'!CS94</f>
        <v>0</v>
      </c>
      <c r="AD94" s="246">
        <f>'5. Regulējošie EP'!CV94</f>
        <v>0</v>
      </c>
      <c r="AE94" s="246">
        <f>'5. Regulējošie EP'!CY94</f>
        <v>0</v>
      </c>
      <c r="AF94" s="246">
        <f>'5. Regulējošie EP'!DB94</f>
        <v>0</v>
      </c>
      <c r="AH94" s="246">
        <f>'6. Kultūras EP'!N94</f>
        <v>0</v>
      </c>
      <c r="AI94" s="246">
        <f>'6. Kultūras EP'!V94</f>
        <v>0</v>
      </c>
      <c r="AJ94" s="246">
        <f>'6. Kultūras EP'!AD94</f>
        <v>0</v>
      </c>
      <c r="AK94" s="246">
        <f>'6. Kultūras EP'!AL94</f>
        <v>0</v>
      </c>
      <c r="AL94" s="246">
        <f>'6. Kultūras EP'!AT94</f>
        <v>0</v>
      </c>
      <c r="AM94" s="246">
        <f>'6. Kultūras EP'!AW94</f>
        <v>0</v>
      </c>
      <c r="AN94" s="246">
        <f>'6. Kultūras EP'!AZ94</f>
        <v>0</v>
      </c>
      <c r="AO94" s="246">
        <f>'6. Kultūras EP'!BC94</f>
        <v>0</v>
      </c>
    </row>
    <row r="95" spans="2:41" s="205" customFormat="1" ht="14.25" customHeight="1" x14ac:dyDescent="0.25">
      <c r="B95" s="319" t="str">
        <f>'2. Datu ievade'!B15</f>
        <v>Upes un ezeri</v>
      </c>
      <c r="C95" s="322" t="str">
        <f>'2. Datu ievade'!C15:D15</f>
        <v>Dabiski upju posmi (biotops 3260)</v>
      </c>
      <c r="D95" s="217" t="str">
        <f>'2. Datu ievade'!D15</f>
        <v>Maza, strauja (ritrāla) upe: INČUPE</v>
      </c>
      <c r="E95" s="213">
        <f>'2. Datu ievade'!E15</f>
        <v>1</v>
      </c>
      <c r="F95" s="214">
        <f>'2. Datu ievade'!H15</f>
        <v>3.71</v>
      </c>
      <c r="H95" s="246">
        <f>'4. Nodrošinājuma EP'!K95</f>
        <v>0</v>
      </c>
      <c r="I95" s="246">
        <f>'4. Nodrošinājuma EP'!P95</f>
        <v>20.669698222405952</v>
      </c>
      <c r="J95" s="246">
        <f>'4. Nodrošinājuma EP'!U95</f>
        <v>0</v>
      </c>
      <c r="K95" s="246">
        <f>'4. Nodrošinājuma EP'!AB95</f>
        <v>0</v>
      </c>
      <c r="L95" s="246">
        <f>'4. Nodrošinājuma EP'!AG95</f>
        <v>0</v>
      </c>
      <c r="M95" s="246">
        <f>'4. Nodrošinājuma EP'!AJ95</f>
        <v>0</v>
      </c>
      <c r="N95" s="246">
        <f>'4. Nodrošinājuma EP'!AM95</f>
        <v>0</v>
      </c>
      <c r="O95" s="246">
        <f>'4. Nodrošinājuma EP'!AP95</f>
        <v>0</v>
      </c>
      <c r="Q95" s="246">
        <f>'5. Regulējošie EP'!N95</f>
        <v>0</v>
      </c>
      <c r="R95" s="246">
        <f>'5. Regulējošie EP'!V95</f>
        <v>1638.7333333333333</v>
      </c>
      <c r="S95" s="246">
        <f>'5. Regulējošie EP'!Z95</f>
        <v>0</v>
      </c>
      <c r="T95" s="246">
        <f>'5. Regulējošie EP'!AH95</f>
        <v>0</v>
      </c>
      <c r="U95" s="246">
        <f>'5. Regulējošie EP'!AM95</f>
        <v>0</v>
      </c>
      <c r="V95" s="246">
        <f>'5. Regulējošie EP'!AW95</f>
        <v>0</v>
      </c>
      <c r="W95" s="246">
        <f t="shared" si="2"/>
        <v>0</v>
      </c>
      <c r="X95" s="246">
        <f>'5. Regulējošie EP'!BE95</f>
        <v>0</v>
      </c>
      <c r="Y95" s="246">
        <f>'5. Regulējošie EP'!BM95</f>
        <v>276.79983180129085</v>
      </c>
      <c r="Z95" s="246">
        <f>'5. Regulējošie EP'!BU95</f>
        <v>65.298714360678673</v>
      </c>
      <c r="AA95" s="246">
        <f>'5. Regulējošie EP'!CC95</f>
        <v>1638.7333333333333</v>
      </c>
      <c r="AB95" s="246">
        <f>'5. Regulējošie EP'!CK95</f>
        <v>0</v>
      </c>
      <c r="AC95" s="246">
        <f>'5. Regulējošie EP'!CS95</f>
        <v>0</v>
      </c>
      <c r="AD95" s="246">
        <f>'5. Regulējošie EP'!CV95</f>
        <v>0</v>
      </c>
      <c r="AE95" s="246">
        <f>'5. Regulējošie EP'!CY95</f>
        <v>0</v>
      </c>
      <c r="AF95" s="246">
        <f>'5. Regulējošie EP'!DB95</f>
        <v>0</v>
      </c>
      <c r="AH95" s="246">
        <f>'6. Kultūras EP'!N95</f>
        <v>36.220000000000006</v>
      </c>
      <c r="AI95" s="246">
        <f>'6. Kultūras EP'!V95</f>
        <v>1822.6905948183351</v>
      </c>
      <c r="AJ95" s="246">
        <f>'6. Kultūras EP'!AD95</f>
        <v>0.19361915499643956</v>
      </c>
      <c r="AK95" s="246">
        <f>'6. Kultūras EP'!AL95</f>
        <v>0</v>
      </c>
      <c r="AL95" s="246">
        <f>'6. Kultūras EP'!AT95</f>
        <v>2074.125246936781</v>
      </c>
      <c r="AM95" s="246">
        <f>'6. Kultūras EP'!AW95</f>
        <v>0</v>
      </c>
      <c r="AN95" s="246">
        <f>'6. Kultūras EP'!AZ95</f>
        <v>0</v>
      </c>
      <c r="AO95" s="246">
        <f>'6. Kultūras EP'!BC95</f>
        <v>0</v>
      </c>
    </row>
    <row r="96" spans="2:41" s="205" customFormat="1" x14ac:dyDescent="0.25">
      <c r="B96" s="320"/>
      <c r="C96" s="323">
        <f>'2. Datu ievade'!C16:D16</f>
        <v>0</v>
      </c>
      <c r="D96" s="217" t="str">
        <f>'2. Datu ievade'!D16</f>
        <v>Vidēja, strauja (ritrāla) upe: PĒTERUPE</v>
      </c>
      <c r="E96" s="213">
        <f>'2. Datu ievade'!E16</f>
        <v>1</v>
      </c>
      <c r="F96" s="214">
        <f>'2. Datu ievade'!H16</f>
        <v>3.71</v>
      </c>
      <c r="H96" s="246">
        <f>'4. Nodrošinājuma EP'!K96</f>
        <v>0</v>
      </c>
      <c r="I96" s="246">
        <f>'4. Nodrošinājuma EP'!P96</f>
        <v>20.669698222405952</v>
      </c>
      <c r="J96" s="246">
        <f>'4. Nodrošinājuma EP'!U96</f>
        <v>0</v>
      </c>
      <c r="K96" s="246">
        <f>'4. Nodrošinājuma EP'!AB96</f>
        <v>0</v>
      </c>
      <c r="L96" s="246">
        <f>'4. Nodrošinājuma EP'!AG96</f>
        <v>0</v>
      </c>
      <c r="M96" s="246">
        <f>'4. Nodrošinājuma EP'!AJ96</f>
        <v>0</v>
      </c>
      <c r="N96" s="246">
        <f>'4. Nodrošinājuma EP'!AM96</f>
        <v>0</v>
      </c>
      <c r="O96" s="246">
        <f>'4. Nodrošinājuma EP'!AP96</f>
        <v>0</v>
      </c>
      <c r="Q96" s="246">
        <f>'5. Regulējošie EP'!N96</f>
        <v>0</v>
      </c>
      <c r="R96" s="246">
        <f>'5. Regulējošie EP'!V96</f>
        <v>3277.4666666666667</v>
      </c>
      <c r="S96" s="246">
        <f>'5. Regulējošie EP'!Z96</f>
        <v>0</v>
      </c>
      <c r="T96" s="246">
        <f>'5. Regulējošie EP'!AH96</f>
        <v>0</v>
      </c>
      <c r="U96" s="246">
        <f>'5. Regulējošie EP'!AM96</f>
        <v>0</v>
      </c>
      <c r="V96" s="246">
        <f>'5. Regulējošie EP'!AW96</f>
        <v>0</v>
      </c>
      <c r="W96" s="246">
        <f t="shared" si="2"/>
        <v>0</v>
      </c>
      <c r="X96" s="246">
        <f>'5. Regulējošie EP'!BE96</f>
        <v>0</v>
      </c>
      <c r="Y96" s="246">
        <f>'5. Regulējošie EP'!BM96</f>
        <v>276.79983180129085</v>
      </c>
      <c r="Z96" s="246">
        <f>'5. Regulējošie EP'!BU96</f>
        <v>65.298714360678673</v>
      </c>
      <c r="AA96" s="246">
        <f>'5. Regulējošie EP'!CC96</f>
        <v>3277.4666666666667</v>
      </c>
      <c r="AB96" s="246">
        <f>'5. Regulējošie EP'!CK96</f>
        <v>0</v>
      </c>
      <c r="AC96" s="246">
        <f>'5. Regulējošie EP'!CS96</f>
        <v>0</v>
      </c>
      <c r="AD96" s="246">
        <f>'5. Regulējošie EP'!CV96</f>
        <v>0</v>
      </c>
      <c r="AE96" s="246">
        <f>'5. Regulējošie EP'!CY96</f>
        <v>0</v>
      </c>
      <c r="AF96" s="246">
        <f>'5. Regulējošie EP'!DB96</f>
        <v>0</v>
      </c>
      <c r="AH96" s="246">
        <f>'6. Kultūras EP'!N96</f>
        <v>36.220000000000006</v>
      </c>
      <c r="AI96" s="246">
        <f>'6. Kultūras EP'!V96</f>
        <v>1822.6905948183351</v>
      </c>
      <c r="AJ96" s="246">
        <f>'6. Kultūras EP'!AD96</f>
        <v>0.19361915499643956</v>
      </c>
      <c r="AK96" s="246">
        <f>'6. Kultūras EP'!AL96</f>
        <v>0</v>
      </c>
      <c r="AL96" s="246">
        <f>'6. Kultūras EP'!AT96</f>
        <v>2074.125246936781</v>
      </c>
      <c r="AM96" s="246">
        <f>'6. Kultūras EP'!AW96</f>
        <v>0</v>
      </c>
      <c r="AN96" s="246">
        <f>'6. Kultūras EP'!AZ96</f>
        <v>0</v>
      </c>
      <c r="AO96" s="246">
        <f>'6. Kultūras EP'!BC96</f>
        <v>0</v>
      </c>
    </row>
    <row r="97" spans="2:41" s="205" customFormat="1" x14ac:dyDescent="0.25">
      <c r="B97" s="320"/>
      <c r="C97" s="324"/>
      <c r="D97" s="217" t="str">
        <f>'2. Datu ievade'!D17</f>
        <v>Upes vai tās posma nosaukums</v>
      </c>
      <c r="E97" s="213">
        <f>'2. Datu ievade'!E17</f>
        <v>0</v>
      </c>
      <c r="F97" s="214">
        <f>'2. Datu ievade'!H17</f>
        <v>0</v>
      </c>
      <c r="H97" s="246">
        <f>'4. Nodrošinājuma EP'!K97</f>
        <v>0</v>
      </c>
      <c r="I97" s="246">
        <f>'4. Nodrošinājuma EP'!P97</f>
        <v>0</v>
      </c>
      <c r="J97" s="246">
        <f>'4. Nodrošinājuma EP'!U97</f>
        <v>0</v>
      </c>
      <c r="K97" s="246">
        <f>'4. Nodrošinājuma EP'!AB97</f>
        <v>0</v>
      </c>
      <c r="L97" s="246">
        <f>'4. Nodrošinājuma EP'!AG97</f>
        <v>0</v>
      </c>
      <c r="M97" s="246">
        <f>'4. Nodrošinājuma EP'!AJ97</f>
        <v>0</v>
      </c>
      <c r="N97" s="246">
        <f>'4. Nodrošinājuma EP'!AM97</f>
        <v>0</v>
      </c>
      <c r="O97" s="246">
        <f>'4. Nodrošinājuma EP'!AP97</f>
        <v>0</v>
      </c>
      <c r="Q97" s="246">
        <f>'5. Regulējošie EP'!N97</f>
        <v>0</v>
      </c>
      <c r="R97" s="246">
        <f>'5. Regulējošie EP'!V97</f>
        <v>0</v>
      </c>
      <c r="S97" s="246">
        <f>'5. Regulējošie EP'!Z97</f>
        <v>0</v>
      </c>
      <c r="T97" s="246">
        <f>'5. Regulējošie EP'!AH97</f>
        <v>0</v>
      </c>
      <c r="U97" s="246">
        <f>'5. Regulējošie EP'!AM97</f>
        <v>0</v>
      </c>
      <c r="V97" s="246">
        <f>'5. Regulējošie EP'!AW97</f>
        <v>0</v>
      </c>
      <c r="W97" s="246">
        <f t="shared" si="2"/>
        <v>0</v>
      </c>
      <c r="X97" s="246">
        <f>'5. Regulējošie EP'!BE97</f>
        <v>0</v>
      </c>
      <c r="Y97" s="246">
        <f>'5. Regulējošie EP'!BM97</f>
        <v>0</v>
      </c>
      <c r="Z97" s="246">
        <f>'5. Regulējošie EP'!BU97</f>
        <v>0</v>
      </c>
      <c r="AA97" s="246">
        <f>'5. Regulējošie EP'!CC97</f>
        <v>0</v>
      </c>
      <c r="AB97" s="246">
        <f>'5. Regulējošie EP'!CK97</f>
        <v>0</v>
      </c>
      <c r="AC97" s="246">
        <f>'5. Regulējošie EP'!CS97</f>
        <v>0</v>
      </c>
      <c r="AD97" s="246">
        <f>'5. Regulējošie EP'!CV97</f>
        <v>0</v>
      </c>
      <c r="AE97" s="246">
        <f>'5. Regulējošie EP'!CY97</f>
        <v>0</v>
      </c>
      <c r="AF97" s="246">
        <f>'5. Regulējošie EP'!DB97</f>
        <v>0</v>
      </c>
      <c r="AH97" s="246">
        <f>'6. Kultūras EP'!N97</f>
        <v>0</v>
      </c>
      <c r="AI97" s="246">
        <f>'6. Kultūras EP'!V97</f>
        <v>0</v>
      </c>
      <c r="AJ97" s="246">
        <f>'6. Kultūras EP'!AD97</f>
        <v>0</v>
      </c>
      <c r="AK97" s="246">
        <f>'6. Kultūras EP'!AL97</f>
        <v>0</v>
      </c>
      <c r="AL97" s="246">
        <f>'6. Kultūras EP'!AT97</f>
        <v>0</v>
      </c>
      <c r="AM97" s="246">
        <f>'6. Kultūras EP'!AW97</f>
        <v>0</v>
      </c>
      <c r="AN97" s="246">
        <f>'6. Kultūras EP'!AZ97</f>
        <v>0</v>
      </c>
      <c r="AO97" s="246">
        <f>'6. Kultūras EP'!BC97</f>
        <v>0</v>
      </c>
    </row>
    <row r="98" spans="2:41" s="205" customFormat="1" ht="14.25" customHeight="1" x14ac:dyDescent="0.25">
      <c r="B98" s="320"/>
      <c r="C98" s="325" t="str">
        <f>'2. Datu ievade'!C18:D18</f>
        <v xml:space="preserve">Lietotāja definēta papildus ģeotelpiskā vienība (citi saldūdeņu biotopi vai upju/ezeru tipi) </v>
      </c>
      <c r="D98" s="326"/>
      <c r="E98" s="213">
        <f>'2. Datu ievade'!E18</f>
        <v>0</v>
      </c>
      <c r="F98" s="214">
        <f>'2. Datu ievade'!H18</f>
        <v>0</v>
      </c>
      <c r="H98" s="246">
        <f>'4. Nodrošinājuma EP'!K98</f>
        <v>0</v>
      </c>
      <c r="I98" s="246">
        <f>'4. Nodrošinājuma EP'!P98</f>
        <v>0</v>
      </c>
      <c r="J98" s="246">
        <f>'4. Nodrošinājuma EP'!U98</f>
        <v>0</v>
      </c>
      <c r="K98" s="246">
        <f>'4. Nodrošinājuma EP'!AB98</f>
        <v>0</v>
      </c>
      <c r="L98" s="246">
        <f>'4. Nodrošinājuma EP'!AG98</f>
        <v>0</v>
      </c>
      <c r="M98" s="246">
        <f>'4. Nodrošinājuma EP'!AJ98</f>
        <v>0</v>
      </c>
      <c r="N98" s="246">
        <f>'4. Nodrošinājuma EP'!AM98</f>
        <v>0</v>
      </c>
      <c r="O98" s="246">
        <f>'4. Nodrošinājuma EP'!AP98</f>
        <v>0</v>
      </c>
      <c r="Q98" s="246">
        <f>'5. Regulējošie EP'!N98</f>
        <v>0</v>
      </c>
      <c r="R98" s="246">
        <f>'5. Regulējošie EP'!V98</f>
        <v>0</v>
      </c>
      <c r="S98" s="246">
        <f>'5. Regulējošie EP'!Z98</f>
        <v>0</v>
      </c>
      <c r="T98" s="246">
        <f>'5. Regulējošie EP'!AH98</f>
        <v>0</v>
      </c>
      <c r="U98" s="246">
        <f>'5. Regulējošie EP'!AM98</f>
        <v>0</v>
      </c>
      <c r="V98" s="246">
        <f>'5. Regulējošie EP'!AW98</f>
        <v>0</v>
      </c>
      <c r="W98" s="246">
        <f t="shared" si="2"/>
        <v>0</v>
      </c>
      <c r="X98" s="246">
        <f>'5. Regulējošie EP'!BE98</f>
        <v>0</v>
      </c>
      <c r="Y98" s="246">
        <f>'5. Regulējošie EP'!BM98</f>
        <v>0</v>
      </c>
      <c r="Z98" s="246">
        <f>'5. Regulējošie EP'!BU98</f>
        <v>0</v>
      </c>
      <c r="AA98" s="246">
        <f>'5. Regulējošie EP'!CC98</f>
        <v>0</v>
      </c>
      <c r="AB98" s="246">
        <f>'5. Regulējošie EP'!CK98</f>
        <v>0</v>
      </c>
      <c r="AC98" s="246">
        <f>'5. Regulējošie EP'!CS98</f>
        <v>0</v>
      </c>
      <c r="AD98" s="246">
        <f>'5. Regulējošie EP'!CV98</f>
        <v>0</v>
      </c>
      <c r="AE98" s="246">
        <f>'5. Regulējošie EP'!CY98</f>
        <v>0</v>
      </c>
      <c r="AF98" s="246">
        <f>'5. Regulējošie EP'!DB98</f>
        <v>0</v>
      </c>
      <c r="AH98" s="246">
        <f>'6. Kultūras EP'!N98</f>
        <v>0</v>
      </c>
      <c r="AI98" s="246">
        <f>'6. Kultūras EP'!V98</f>
        <v>0</v>
      </c>
      <c r="AJ98" s="246">
        <f>'6. Kultūras EP'!AD98</f>
        <v>0</v>
      </c>
      <c r="AK98" s="246">
        <f>'6. Kultūras EP'!AL98</f>
        <v>0</v>
      </c>
      <c r="AL98" s="246">
        <f>'6. Kultūras EP'!AT98</f>
        <v>0</v>
      </c>
      <c r="AM98" s="246">
        <f>'6. Kultūras EP'!AW98</f>
        <v>0</v>
      </c>
      <c r="AN98" s="246">
        <f>'6. Kultūras EP'!AZ98</f>
        <v>0</v>
      </c>
      <c r="AO98" s="246">
        <f>'6. Kultūras EP'!BC98</f>
        <v>0</v>
      </c>
    </row>
    <row r="99" spans="2:41" s="205" customFormat="1" ht="14.25" customHeight="1" x14ac:dyDescent="0.25">
      <c r="B99" s="320"/>
      <c r="C99" s="325" t="str">
        <f>'2. Datu ievade'!C19:D19</f>
        <v xml:space="preserve">Lietotāja definēta papildus ģeotelpiskā vienība (citi saldūdeņu biotopi vai upju/ezeru tipi) </v>
      </c>
      <c r="D99" s="326"/>
      <c r="E99" s="213">
        <f>'2. Datu ievade'!E19</f>
        <v>0</v>
      </c>
      <c r="F99" s="214">
        <f>'2. Datu ievade'!H19</f>
        <v>0</v>
      </c>
      <c r="H99" s="246">
        <f>'4. Nodrošinājuma EP'!K99</f>
        <v>0</v>
      </c>
      <c r="I99" s="246">
        <f>'4. Nodrošinājuma EP'!P99</f>
        <v>0</v>
      </c>
      <c r="J99" s="246">
        <f>'4. Nodrošinājuma EP'!U99</f>
        <v>0</v>
      </c>
      <c r="K99" s="246">
        <f>'4. Nodrošinājuma EP'!AB99</f>
        <v>0</v>
      </c>
      <c r="L99" s="246">
        <f>'4. Nodrošinājuma EP'!AG99</f>
        <v>0</v>
      </c>
      <c r="M99" s="246">
        <f>'4. Nodrošinājuma EP'!AJ99</f>
        <v>0</v>
      </c>
      <c r="N99" s="246">
        <f>'4. Nodrošinājuma EP'!AM99</f>
        <v>0</v>
      </c>
      <c r="O99" s="246">
        <f>'4. Nodrošinājuma EP'!AP99</f>
        <v>0</v>
      </c>
      <c r="Q99" s="246">
        <f>'5. Regulējošie EP'!N99</f>
        <v>0</v>
      </c>
      <c r="R99" s="246">
        <f>'5. Regulējošie EP'!V99</f>
        <v>0</v>
      </c>
      <c r="S99" s="246">
        <f>'5. Regulējošie EP'!Z99</f>
        <v>0</v>
      </c>
      <c r="T99" s="246">
        <f>'5. Regulējošie EP'!AH99</f>
        <v>0</v>
      </c>
      <c r="U99" s="246">
        <f>'5. Regulējošie EP'!AM99</f>
        <v>0</v>
      </c>
      <c r="V99" s="246">
        <f>'5. Regulējošie EP'!AW99</f>
        <v>0</v>
      </c>
      <c r="W99" s="246">
        <f t="shared" si="2"/>
        <v>0</v>
      </c>
      <c r="X99" s="246">
        <f>'5. Regulējošie EP'!BE99</f>
        <v>0</v>
      </c>
      <c r="Y99" s="246">
        <f>'5. Regulējošie EP'!BM99</f>
        <v>0</v>
      </c>
      <c r="Z99" s="246">
        <f>'5. Regulējošie EP'!BU99</f>
        <v>0</v>
      </c>
      <c r="AA99" s="246">
        <f>'5. Regulējošie EP'!CC99</f>
        <v>0</v>
      </c>
      <c r="AB99" s="246">
        <f>'5. Regulējošie EP'!CK99</f>
        <v>0</v>
      </c>
      <c r="AC99" s="246">
        <f>'5. Regulējošie EP'!CS99</f>
        <v>0</v>
      </c>
      <c r="AD99" s="246">
        <f>'5. Regulējošie EP'!CV99</f>
        <v>0</v>
      </c>
      <c r="AE99" s="246">
        <f>'5. Regulējošie EP'!CY99</f>
        <v>0</v>
      </c>
      <c r="AF99" s="246">
        <f>'5. Regulējošie EP'!DB99</f>
        <v>0</v>
      </c>
      <c r="AH99" s="246">
        <f>'6. Kultūras EP'!N99</f>
        <v>0</v>
      </c>
      <c r="AI99" s="246">
        <f>'6. Kultūras EP'!V99</f>
        <v>0</v>
      </c>
      <c r="AJ99" s="246">
        <f>'6. Kultūras EP'!AD99</f>
        <v>0</v>
      </c>
      <c r="AK99" s="246">
        <f>'6. Kultūras EP'!AL99</f>
        <v>0</v>
      </c>
      <c r="AL99" s="246">
        <f>'6. Kultūras EP'!AT99</f>
        <v>0</v>
      </c>
      <c r="AM99" s="246">
        <f>'6. Kultūras EP'!AW99</f>
        <v>0</v>
      </c>
      <c r="AN99" s="246">
        <f>'6. Kultūras EP'!AZ99</f>
        <v>0</v>
      </c>
      <c r="AO99" s="246">
        <f>'6. Kultūras EP'!BC99</f>
        <v>0</v>
      </c>
    </row>
    <row r="100" spans="2:41" s="205" customFormat="1" ht="14.25" customHeight="1" x14ac:dyDescent="0.25">
      <c r="B100" s="321"/>
      <c r="C100" s="325" t="str">
        <f>'2. Datu ievade'!C20:D20</f>
        <v xml:space="preserve">Lietotāja definēta papildus ģeotelpiskā vienība (citi saldūdeņu biotopi vai upju/ezeru tipi) </v>
      </c>
      <c r="D100" s="326"/>
      <c r="E100" s="213">
        <f>'2. Datu ievade'!E20</f>
        <v>0</v>
      </c>
      <c r="F100" s="214">
        <f>'2. Datu ievade'!H20</f>
        <v>0</v>
      </c>
      <c r="H100" s="246">
        <f>'4. Nodrošinājuma EP'!K100</f>
        <v>0</v>
      </c>
      <c r="I100" s="246">
        <f>'4. Nodrošinājuma EP'!P100</f>
        <v>0</v>
      </c>
      <c r="J100" s="246">
        <f>'4. Nodrošinājuma EP'!U100</f>
        <v>0</v>
      </c>
      <c r="K100" s="246">
        <f>'4. Nodrošinājuma EP'!AB100</f>
        <v>0</v>
      </c>
      <c r="L100" s="246">
        <f>'4. Nodrošinājuma EP'!AG100</f>
        <v>0</v>
      </c>
      <c r="M100" s="246">
        <f>'4. Nodrošinājuma EP'!AJ100</f>
        <v>0</v>
      </c>
      <c r="N100" s="246">
        <f>'4. Nodrošinājuma EP'!AM100</f>
        <v>0</v>
      </c>
      <c r="O100" s="246">
        <f>'4. Nodrošinājuma EP'!AP100</f>
        <v>0</v>
      </c>
      <c r="Q100" s="246">
        <f>'5. Regulējošie EP'!N100</f>
        <v>0</v>
      </c>
      <c r="R100" s="246">
        <f>'5. Regulējošie EP'!V100</f>
        <v>0</v>
      </c>
      <c r="S100" s="246">
        <f>'5. Regulējošie EP'!Z100</f>
        <v>0</v>
      </c>
      <c r="T100" s="246">
        <f>'5. Regulējošie EP'!AH100</f>
        <v>0</v>
      </c>
      <c r="U100" s="246">
        <f>'5. Regulējošie EP'!AM100</f>
        <v>0</v>
      </c>
      <c r="V100" s="246">
        <f>'5. Regulējošie EP'!AW100</f>
        <v>0</v>
      </c>
      <c r="W100" s="246">
        <f t="shared" si="2"/>
        <v>0</v>
      </c>
      <c r="X100" s="246">
        <f>'5. Regulējošie EP'!BE100</f>
        <v>0</v>
      </c>
      <c r="Y100" s="246">
        <f>'5. Regulējošie EP'!BM100</f>
        <v>0</v>
      </c>
      <c r="Z100" s="246">
        <f>'5. Regulējošie EP'!BU100</f>
        <v>0</v>
      </c>
      <c r="AA100" s="246">
        <f>'5. Regulējošie EP'!CC100</f>
        <v>0</v>
      </c>
      <c r="AB100" s="246">
        <f>'5. Regulējošie EP'!CK100</f>
        <v>0</v>
      </c>
      <c r="AC100" s="246">
        <f>'5. Regulējošie EP'!CS100</f>
        <v>0</v>
      </c>
      <c r="AD100" s="246">
        <f>'5. Regulējošie EP'!CV100</f>
        <v>0</v>
      </c>
      <c r="AE100" s="246">
        <f>'5. Regulējošie EP'!CY100</f>
        <v>0</v>
      </c>
      <c r="AF100" s="246">
        <f>'5. Regulējošie EP'!DB100</f>
        <v>0</v>
      </c>
      <c r="AH100" s="246">
        <f>'6. Kultūras EP'!N100</f>
        <v>0</v>
      </c>
      <c r="AI100" s="246">
        <f>'6. Kultūras EP'!V100</f>
        <v>0</v>
      </c>
      <c r="AJ100" s="246">
        <f>'6. Kultūras EP'!AD100</f>
        <v>0</v>
      </c>
      <c r="AK100" s="246">
        <f>'6. Kultūras EP'!AL100</f>
        <v>0</v>
      </c>
      <c r="AL100" s="246">
        <f>'6. Kultūras EP'!AT100</f>
        <v>0</v>
      </c>
      <c r="AM100" s="246">
        <f>'6. Kultūras EP'!AW100</f>
        <v>0</v>
      </c>
      <c r="AN100" s="246">
        <f>'6. Kultūras EP'!AZ100</f>
        <v>0</v>
      </c>
      <c r="AO100" s="246">
        <f>'6. Kultūras EP'!BC100</f>
        <v>0</v>
      </c>
    </row>
    <row r="101" spans="2:41" s="205" customFormat="1" ht="14.25" customHeight="1" x14ac:dyDescent="0.25">
      <c r="B101" s="327" t="str">
        <f>'2. Datu ievade'!B21</f>
        <v>Meži</v>
      </c>
      <c r="C101" s="331" t="str">
        <f>'2. Datu ievade'!C21</f>
        <v>Mežainas piejūras kāpas (biotops 2180)/Veci vai dabiski boreāli meži (biotops 9010*)</v>
      </c>
      <c r="D101" s="156" t="str">
        <f>'2. Datu ievade'!D21</f>
        <v>pieaugusi un pāraugusi audze</v>
      </c>
      <c r="E101" s="213">
        <f>'2. Datu ievade'!E21</f>
        <v>1</v>
      </c>
      <c r="F101" s="214">
        <f>'2. Datu ievade'!H21</f>
        <v>6</v>
      </c>
      <c r="H101" s="246">
        <f>'4. Nodrošinājuma EP'!K101</f>
        <v>5620</v>
      </c>
      <c r="I101" s="246">
        <f>'4. Nodrošinājuma EP'!P101</f>
        <v>0</v>
      </c>
      <c r="J101" s="246">
        <f>'4. Nodrošinājuma EP'!U101</f>
        <v>0</v>
      </c>
      <c r="K101" s="246">
        <f>'4. Nodrošinājuma EP'!AB101</f>
        <v>3125.0000000000005</v>
      </c>
      <c r="L101" s="246">
        <f>'4. Nodrošinājuma EP'!AG101</f>
        <v>0</v>
      </c>
      <c r="M101" s="246">
        <f>'4. Nodrošinājuma EP'!AJ101</f>
        <v>0</v>
      </c>
      <c r="N101" s="246">
        <f>'4. Nodrošinājuma EP'!AM101</f>
        <v>0</v>
      </c>
      <c r="O101" s="246">
        <f>'4. Nodrošinājuma EP'!AP101</f>
        <v>0</v>
      </c>
      <c r="Q101" s="246">
        <f>'5. Regulējošie EP'!N101</f>
        <v>45.958390804597705</v>
      </c>
      <c r="R101" s="246">
        <f>'5. Regulējošie EP'!V101</f>
        <v>0</v>
      </c>
      <c r="S101" s="246">
        <f>'5. Regulējošie EP'!Z101</f>
        <v>17031.839999999997</v>
      </c>
      <c r="T101" s="246">
        <f>'5. Regulējošie EP'!AH101</f>
        <v>0</v>
      </c>
      <c r="U101" s="246">
        <f>'5. Regulējošie EP'!AM101</f>
        <v>0</v>
      </c>
      <c r="V101" s="246">
        <f>'5. Regulējošie EP'!AW101</f>
        <v>134.81702127659571</v>
      </c>
      <c r="W101" s="246">
        <f t="shared" si="2"/>
        <v>0</v>
      </c>
      <c r="X101" s="246">
        <f>'5. Regulējošie EP'!BE101</f>
        <v>5230.1367613560233</v>
      </c>
      <c r="Y101" s="246">
        <f>'5. Regulējošie EP'!BM101</f>
        <v>184.53322120086057</v>
      </c>
      <c r="Z101" s="246">
        <f>'5. Regulējošie EP'!BU101</f>
        <v>195.89614308203602</v>
      </c>
      <c r="AA101" s="246">
        <f>'5. Regulējošie EP'!CC101</f>
        <v>0</v>
      </c>
      <c r="AB101" s="246">
        <f>'5. Regulējošie EP'!CK101</f>
        <v>439.58</v>
      </c>
      <c r="AC101" s="246">
        <f>'5. Regulējošie EP'!CS101</f>
        <v>682.85095460330922</v>
      </c>
      <c r="AD101" s="246">
        <f>'5. Regulējošie EP'!CV101</f>
        <v>0</v>
      </c>
      <c r="AE101" s="246">
        <f>'5. Regulējošie EP'!CY101</f>
        <v>0</v>
      </c>
      <c r="AF101" s="246">
        <f>'5. Regulējošie EP'!DB101</f>
        <v>0</v>
      </c>
      <c r="AH101" s="246">
        <f>'6. Kultūras EP'!N101</f>
        <v>2.4583578104138848</v>
      </c>
      <c r="AI101" s="246">
        <f>'6. Kultūras EP'!V101</f>
        <v>1822.6905948183351</v>
      </c>
      <c r="AJ101" s="246">
        <f>'6. Kultūras EP'!AD101</f>
        <v>0.25815887332858611</v>
      </c>
      <c r="AK101" s="246">
        <f>'6. Kultūras EP'!AL101</f>
        <v>0</v>
      </c>
      <c r="AL101" s="246">
        <f>'6. Kultūras EP'!AT101</f>
        <v>2419.812788092911</v>
      </c>
      <c r="AM101" s="246">
        <f>'6. Kultūras EP'!AW101</f>
        <v>0</v>
      </c>
      <c r="AN101" s="246">
        <f>'6. Kultūras EP'!AZ101</f>
        <v>0</v>
      </c>
      <c r="AO101" s="246">
        <f>'6. Kultūras EP'!BC101</f>
        <v>0</v>
      </c>
    </row>
    <row r="102" spans="2:41" s="205" customFormat="1" x14ac:dyDescent="0.25">
      <c r="B102" s="328"/>
      <c r="C102" s="331"/>
      <c r="D102" s="156" t="str">
        <f>'2. Datu ievade'!D22</f>
        <v>vidēja vecuma un briestaudzes</v>
      </c>
      <c r="E102" s="213">
        <f>'2. Datu ievade'!E22</f>
        <v>1</v>
      </c>
      <c r="F102" s="214">
        <f>'2. Datu ievade'!H22</f>
        <v>6</v>
      </c>
      <c r="H102" s="246">
        <f>'4. Nodrošinājuma EP'!K102</f>
        <v>1110</v>
      </c>
      <c r="I102" s="246">
        <f>'4. Nodrošinājuma EP'!P102</f>
        <v>0</v>
      </c>
      <c r="J102" s="246">
        <f>'4. Nodrošinājuma EP'!U102</f>
        <v>0</v>
      </c>
      <c r="K102" s="246">
        <f>'4. Nodrošinājuma EP'!AB102</f>
        <v>3125.0000000000005</v>
      </c>
      <c r="L102" s="246">
        <f>'4. Nodrošinājuma EP'!AG102</f>
        <v>0</v>
      </c>
      <c r="M102" s="246">
        <f>'4. Nodrošinājuma EP'!AJ102</f>
        <v>0</v>
      </c>
      <c r="N102" s="246">
        <f>'4. Nodrošinājuma EP'!AM102</f>
        <v>0</v>
      </c>
      <c r="O102" s="246">
        <f>'4. Nodrošinājuma EP'!AP102</f>
        <v>0</v>
      </c>
      <c r="Q102" s="246">
        <f>'5. Regulējošie EP'!N102</f>
        <v>68.93758620689654</v>
      </c>
      <c r="R102" s="246">
        <f>'5. Regulējošie EP'!V102</f>
        <v>0</v>
      </c>
      <c r="S102" s="246">
        <f>'5. Regulējošie EP'!Z102</f>
        <v>19464.960000000003</v>
      </c>
      <c r="T102" s="246">
        <f>'5. Regulējošie EP'!AH102</f>
        <v>0</v>
      </c>
      <c r="U102" s="246">
        <f>'5. Regulējošie EP'!AM102</f>
        <v>0</v>
      </c>
      <c r="V102" s="246">
        <f>'5. Regulējošie EP'!AW102</f>
        <v>154.07659574468087</v>
      </c>
      <c r="W102" s="246">
        <f t="shared" si="2"/>
        <v>0</v>
      </c>
      <c r="X102" s="246">
        <f>'5. Regulējošie EP'!BE102</f>
        <v>10460.273522712047</v>
      </c>
      <c r="Y102" s="246">
        <f>'5. Regulējošie EP'!BM102</f>
        <v>276.79983180129085</v>
      </c>
      <c r="Z102" s="246">
        <f>'5. Regulējošie EP'!BU102</f>
        <v>195.89614308203602</v>
      </c>
      <c r="AA102" s="246">
        <f>'5. Regulējošie EP'!CC102</f>
        <v>0</v>
      </c>
      <c r="AB102" s="246">
        <f>'5. Regulējošie EP'!CK102</f>
        <v>439.58</v>
      </c>
      <c r="AC102" s="246">
        <f>'5. Regulējošie EP'!CS102</f>
        <v>2590.1243105642766</v>
      </c>
      <c r="AD102" s="246">
        <f>'5. Regulējošie EP'!CV102</f>
        <v>0</v>
      </c>
      <c r="AE102" s="246">
        <f>'5. Regulējošie EP'!CY102</f>
        <v>0</v>
      </c>
      <c r="AF102" s="246">
        <f>'5. Regulējošie EP'!DB102</f>
        <v>0</v>
      </c>
      <c r="AH102" s="246">
        <f>'6. Kultūras EP'!N102</f>
        <v>2.4583578104138848</v>
      </c>
      <c r="AI102" s="246">
        <f>'6. Kultūras EP'!V102</f>
        <v>2430.2541264244469</v>
      </c>
      <c r="AJ102" s="246">
        <f>'6. Kultūras EP'!AD102</f>
        <v>0.25815887332858611</v>
      </c>
      <c r="AK102" s="246">
        <f>'6. Kultūras EP'!AL102</f>
        <v>0.55410951008645526</v>
      </c>
      <c r="AL102" s="246">
        <f>'6. Kultūras EP'!AT102</f>
        <v>2419.812788092911</v>
      </c>
      <c r="AM102" s="246">
        <f>'6. Kultūras EP'!AW102</f>
        <v>0</v>
      </c>
      <c r="AN102" s="246">
        <f>'6. Kultūras EP'!AZ102</f>
        <v>0</v>
      </c>
      <c r="AO102" s="246">
        <f>'6. Kultūras EP'!BC102</f>
        <v>0</v>
      </c>
    </row>
    <row r="103" spans="2:41" s="205" customFormat="1" ht="14.25" customHeight="1" x14ac:dyDescent="0.25">
      <c r="B103" s="328"/>
      <c r="C103" s="331" t="str">
        <f>'2. Datu ievade'!C23</f>
        <v>Mežainas piejūras kāpas (biotops 2180)</v>
      </c>
      <c r="D103" s="156" t="str">
        <f>'2. Datu ievade'!D23</f>
        <v>pieaugusi un pāraugusi audze</v>
      </c>
      <c r="E103" s="213">
        <f>'2. Datu ievade'!E23</f>
        <v>1</v>
      </c>
      <c r="F103" s="214">
        <f>'2. Datu ievade'!H23</f>
        <v>7</v>
      </c>
      <c r="H103" s="246">
        <f>'4. Nodrošinājuma EP'!K103</f>
        <v>5620</v>
      </c>
      <c r="I103" s="246">
        <f>'4. Nodrošinājuma EP'!P103</f>
        <v>0</v>
      </c>
      <c r="J103" s="246">
        <f>'4. Nodrošinājuma EP'!U103</f>
        <v>3181.59</v>
      </c>
      <c r="K103" s="246">
        <f>'4. Nodrošinājuma EP'!AB103</f>
        <v>3125.0000000000005</v>
      </c>
      <c r="L103" s="246">
        <f>'4. Nodrošinājuma EP'!AG103</f>
        <v>366</v>
      </c>
      <c r="M103" s="246">
        <f>'4. Nodrošinājuma EP'!AJ103</f>
        <v>0</v>
      </c>
      <c r="N103" s="246">
        <f>'4. Nodrošinājuma EP'!AM103</f>
        <v>0</v>
      </c>
      <c r="O103" s="246">
        <f>'4. Nodrošinājuma EP'!AP103</f>
        <v>0</v>
      </c>
      <c r="Q103" s="246">
        <f>'5. Regulējošie EP'!N103</f>
        <v>68.937586206896555</v>
      </c>
      <c r="R103" s="246">
        <f>'5. Regulējošie EP'!V103</f>
        <v>0</v>
      </c>
      <c r="S103" s="246">
        <f>'5. Regulējošie EP'!Z103</f>
        <v>17031.84</v>
      </c>
      <c r="T103" s="246">
        <f>'5. Regulējošie EP'!AH103</f>
        <v>0</v>
      </c>
      <c r="U103" s="246">
        <f>'5. Regulējošie EP'!AM103</f>
        <v>0</v>
      </c>
      <c r="V103" s="246">
        <f>'5. Regulējošie EP'!AW103</f>
        <v>134.81702127659574</v>
      </c>
      <c r="W103" s="246">
        <f t="shared" si="2"/>
        <v>0</v>
      </c>
      <c r="X103" s="246">
        <f>'5. Regulējošie EP'!BE103</f>
        <v>5230.1367613560233</v>
      </c>
      <c r="Y103" s="246">
        <f>'5. Regulējošie EP'!BM103</f>
        <v>184.53322120086054</v>
      </c>
      <c r="Z103" s="246">
        <f>'5. Regulējošie EP'!BU103</f>
        <v>195.89614308203605</v>
      </c>
      <c r="AA103" s="246">
        <f>'5. Regulējošie EP'!CC103</f>
        <v>0</v>
      </c>
      <c r="AB103" s="246">
        <f>'5. Regulējošie EP'!CK103</f>
        <v>439.58</v>
      </c>
      <c r="AC103" s="246">
        <f>'5. Regulējošie EP'!CS103</f>
        <v>682.85095460330922</v>
      </c>
      <c r="AD103" s="246">
        <f>'5. Regulējošie EP'!CV103</f>
        <v>0</v>
      </c>
      <c r="AE103" s="246">
        <f>'5. Regulējošie EP'!CY103</f>
        <v>0</v>
      </c>
      <c r="AF103" s="246">
        <f>'5. Regulējošie EP'!DB103</f>
        <v>0</v>
      </c>
      <c r="AH103" s="246">
        <f>'6. Kultūras EP'!N103</f>
        <v>2.4583578104138843</v>
      </c>
      <c r="AI103" s="246">
        <f>'6. Kultūras EP'!V103</f>
        <v>2430.2541264244469</v>
      </c>
      <c r="AJ103" s="246">
        <f>'6. Kultūras EP'!AD103</f>
        <v>0.25815887332858611</v>
      </c>
      <c r="AK103" s="246">
        <f>'6. Kultūras EP'!AL103</f>
        <v>0</v>
      </c>
      <c r="AL103" s="246">
        <f>'6. Kultūras EP'!AT103</f>
        <v>2419.812788092911</v>
      </c>
      <c r="AM103" s="246">
        <f>'6. Kultūras EP'!AW103</f>
        <v>0</v>
      </c>
      <c r="AN103" s="246">
        <f>'6. Kultūras EP'!AZ103</f>
        <v>0</v>
      </c>
      <c r="AO103" s="246">
        <f>'6. Kultūras EP'!BC103</f>
        <v>0</v>
      </c>
    </row>
    <row r="104" spans="2:41" s="205" customFormat="1" x14ac:dyDescent="0.25">
      <c r="B104" s="328"/>
      <c r="C104" s="331"/>
      <c r="D104" s="156" t="str">
        <f>'2. Datu ievade'!D24</f>
        <v>vidēja vecuma un briestaudzes</v>
      </c>
      <c r="E104" s="213">
        <f>'2. Datu ievade'!E24</f>
        <v>1</v>
      </c>
      <c r="F104" s="214">
        <f>'2. Datu ievade'!H24</f>
        <v>12</v>
      </c>
      <c r="H104" s="246">
        <f>'4. Nodrošinājuma EP'!K104</f>
        <v>1110</v>
      </c>
      <c r="I104" s="246">
        <f>'4. Nodrošinājuma EP'!P104</f>
        <v>0</v>
      </c>
      <c r="J104" s="246">
        <f>'4. Nodrošinājuma EP'!U104</f>
        <v>2937.7900000000004</v>
      </c>
      <c r="K104" s="246">
        <f>'4. Nodrošinājuma EP'!AB104</f>
        <v>3125.0000000000005</v>
      </c>
      <c r="L104" s="246">
        <f>'4. Nodrošinājuma EP'!AG104</f>
        <v>337.99999999999994</v>
      </c>
      <c r="M104" s="246">
        <f>'4. Nodrošinājuma EP'!AJ104</f>
        <v>0</v>
      </c>
      <c r="N104" s="246">
        <f>'4. Nodrošinājuma EP'!AM104</f>
        <v>0</v>
      </c>
      <c r="O104" s="246">
        <f>'4. Nodrošinājuma EP'!AP104</f>
        <v>0</v>
      </c>
      <c r="Q104" s="246">
        <f>'5. Regulējošie EP'!N104</f>
        <v>68.93758620689654</v>
      </c>
      <c r="R104" s="246">
        <f>'5. Regulējošie EP'!V104</f>
        <v>0</v>
      </c>
      <c r="S104" s="246">
        <f>'5. Regulējošie EP'!Z104</f>
        <v>19464.960000000003</v>
      </c>
      <c r="T104" s="246">
        <f>'5. Regulējošie EP'!AH104</f>
        <v>0</v>
      </c>
      <c r="U104" s="246">
        <f>'5. Regulējošie EP'!AM104</f>
        <v>0</v>
      </c>
      <c r="V104" s="246">
        <f>'5. Regulējošie EP'!AW104</f>
        <v>154.07659574468087</v>
      </c>
      <c r="W104" s="246">
        <f t="shared" si="2"/>
        <v>0</v>
      </c>
      <c r="X104" s="246">
        <f>'5. Regulējošie EP'!BE104</f>
        <v>10460.273522712047</v>
      </c>
      <c r="Y104" s="246">
        <f>'5. Regulējošie EP'!BM104</f>
        <v>276.79983180129085</v>
      </c>
      <c r="Z104" s="246">
        <f>'5. Regulējošie EP'!BU104</f>
        <v>195.89614308203602</v>
      </c>
      <c r="AA104" s="246">
        <f>'5. Regulējošie EP'!CC104</f>
        <v>0</v>
      </c>
      <c r="AB104" s="246">
        <f>'5. Regulējošie EP'!CK104</f>
        <v>586.10666666666668</v>
      </c>
      <c r="AC104" s="246">
        <f>'5. Regulējošie EP'!CS104</f>
        <v>2590.1243105642766</v>
      </c>
      <c r="AD104" s="246">
        <f>'5. Regulējošie EP'!CV104</f>
        <v>0</v>
      </c>
      <c r="AE104" s="246">
        <f>'5. Regulējošie EP'!CY104</f>
        <v>0</v>
      </c>
      <c r="AF104" s="246">
        <f>'5. Regulējošie EP'!DB104</f>
        <v>0</v>
      </c>
      <c r="AH104" s="246">
        <f>'6. Kultūras EP'!N104</f>
        <v>1.6389052069425898</v>
      </c>
      <c r="AI104" s="246">
        <f>'6. Kultūras EP'!V104</f>
        <v>2430.2541264244469</v>
      </c>
      <c r="AJ104" s="246">
        <f>'6. Kultūras EP'!AD104</f>
        <v>0.25815887332858611</v>
      </c>
      <c r="AK104" s="246">
        <f>'6. Kultūras EP'!AL104</f>
        <v>0.55410951008645526</v>
      </c>
      <c r="AL104" s="246">
        <f>'6. Kultūras EP'!AT104</f>
        <v>2765.5003292490414</v>
      </c>
      <c r="AM104" s="246">
        <f>'6. Kultūras EP'!AW104</f>
        <v>0</v>
      </c>
      <c r="AN104" s="246">
        <f>'6. Kultūras EP'!AZ104</f>
        <v>0</v>
      </c>
      <c r="AO104" s="246">
        <f>'6. Kultūras EP'!BC104</f>
        <v>0</v>
      </c>
    </row>
    <row r="105" spans="2:41" s="205" customFormat="1" ht="14.25" customHeight="1" x14ac:dyDescent="0.25">
      <c r="B105" s="328"/>
      <c r="C105" s="330" t="str">
        <f>'2. Datu ievade'!C25:D25</f>
        <v>Lietotāja definēta papildus ģeotelpiskā vienība (citi meža biotopi un/vai meža tipi)</v>
      </c>
      <c r="D105" s="326"/>
      <c r="E105" s="213">
        <f>'2. Datu ievade'!E25</f>
        <v>0</v>
      </c>
      <c r="F105" s="214">
        <f>'2. Datu ievade'!H25</f>
        <v>0</v>
      </c>
      <c r="H105" s="246">
        <f>'4. Nodrošinājuma EP'!K105</f>
        <v>0</v>
      </c>
      <c r="I105" s="246">
        <f>'4. Nodrošinājuma EP'!P105</f>
        <v>0</v>
      </c>
      <c r="J105" s="246">
        <f>'4. Nodrošinājuma EP'!U105</f>
        <v>0</v>
      </c>
      <c r="K105" s="246">
        <f>'4. Nodrošinājuma EP'!AB105</f>
        <v>0</v>
      </c>
      <c r="L105" s="246">
        <f>'4. Nodrošinājuma EP'!AG105</f>
        <v>0</v>
      </c>
      <c r="M105" s="246">
        <f>'4. Nodrošinājuma EP'!AJ105</f>
        <v>0</v>
      </c>
      <c r="N105" s="246">
        <f>'4. Nodrošinājuma EP'!AM105</f>
        <v>0</v>
      </c>
      <c r="O105" s="246">
        <f>'4. Nodrošinājuma EP'!AP105</f>
        <v>0</v>
      </c>
      <c r="Q105" s="246">
        <f>'5. Regulējošie EP'!N105</f>
        <v>0</v>
      </c>
      <c r="R105" s="246">
        <f>'5. Regulējošie EP'!V105</f>
        <v>0</v>
      </c>
      <c r="S105" s="246">
        <f>'5. Regulējošie EP'!Z105</f>
        <v>0</v>
      </c>
      <c r="T105" s="246">
        <f>'5. Regulējošie EP'!AH105</f>
        <v>0</v>
      </c>
      <c r="U105" s="246">
        <f>'5. Regulējošie EP'!AM105</f>
        <v>0</v>
      </c>
      <c r="V105" s="246">
        <f>'5. Regulējošie EP'!AW105</f>
        <v>0</v>
      </c>
      <c r="W105" s="246">
        <f t="shared" si="2"/>
        <v>0</v>
      </c>
      <c r="X105" s="246">
        <f>'5. Regulējošie EP'!BE105</f>
        <v>0</v>
      </c>
      <c r="Y105" s="246">
        <f>'5. Regulējošie EP'!BM105</f>
        <v>0</v>
      </c>
      <c r="Z105" s="246">
        <f>'5. Regulējošie EP'!BU105</f>
        <v>0</v>
      </c>
      <c r="AA105" s="246">
        <f>'5. Regulējošie EP'!CC105</f>
        <v>0</v>
      </c>
      <c r="AB105" s="246">
        <f>'5. Regulējošie EP'!CK105</f>
        <v>0</v>
      </c>
      <c r="AC105" s="246">
        <f>'5. Regulējošie EP'!CS105</f>
        <v>0</v>
      </c>
      <c r="AD105" s="246">
        <f>'5. Regulējošie EP'!CV105</f>
        <v>0</v>
      </c>
      <c r="AE105" s="246">
        <f>'5. Regulējošie EP'!CY105</f>
        <v>0</v>
      </c>
      <c r="AF105" s="246">
        <f>'5. Regulējošie EP'!DB105</f>
        <v>0</v>
      </c>
      <c r="AH105" s="246">
        <f>'6. Kultūras EP'!N105</f>
        <v>0</v>
      </c>
      <c r="AI105" s="246">
        <f>'6. Kultūras EP'!V105</f>
        <v>0</v>
      </c>
      <c r="AJ105" s="246">
        <f>'6. Kultūras EP'!AD105</f>
        <v>0</v>
      </c>
      <c r="AK105" s="246">
        <f>'6. Kultūras EP'!AL105</f>
        <v>0</v>
      </c>
      <c r="AL105" s="246">
        <f>'6. Kultūras EP'!AT105</f>
        <v>0</v>
      </c>
      <c r="AM105" s="246">
        <f>'6. Kultūras EP'!AW105</f>
        <v>0</v>
      </c>
      <c r="AN105" s="246">
        <f>'6. Kultūras EP'!AZ105</f>
        <v>0</v>
      </c>
      <c r="AO105" s="246">
        <f>'6. Kultūras EP'!BC105</f>
        <v>0</v>
      </c>
    </row>
    <row r="106" spans="2:41" s="205" customFormat="1" ht="14.25" customHeight="1" x14ac:dyDescent="0.25">
      <c r="B106" s="328"/>
      <c r="C106" s="330" t="str">
        <f>'2. Datu ievade'!C26:D26</f>
        <v>Lietotāja definēta papildus ģeotelpiskā vienība (citi meža biotopi un/vai meža tipi)</v>
      </c>
      <c r="D106" s="326"/>
      <c r="E106" s="213">
        <f>'2. Datu ievade'!E26</f>
        <v>0</v>
      </c>
      <c r="F106" s="214">
        <f>'2. Datu ievade'!H26</f>
        <v>0</v>
      </c>
      <c r="H106" s="246">
        <f>'4. Nodrošinājuma EP'!K106</f>
        <v>0</v>
      </c>
      <c r="I106" s="246">
        <f>'4. Nodrošinājuma EP'!P106</f>
        <v>0</v>
      </c>
      <c r="J106" s="246">
        <f>'4. Nodrošinājuma EP'!U106</f>
        <v>0</v>
      </c>
      <c r="K106" s="246">
        <f>'4. Nodrošinājuma EP'!AB106</f>
        <v>0</v>
      </c>
      <c r="L106" s="246">
        <f>'4. Nodrošinājuma EP'!AG106</f>
        <v>0</v>
      </c>
      <c r="M106" s="246">
        <f>'4. Nodrošinājuma EP'!AJ106</f>
        <v>0</v>
      </c>
      <c r="N106" s="246">
        <f>'4. Nodrošinājuma EP'!AM106</f>
        <v>0</v>
      </c>
      <c r="O106" s="246">
        <f>'4. Nodrošinājuma EP'!AP106</f>
        <v>0</v>
      </c>
      <c r="Q106" s="246">
        <f>'5. Regulējošie EP'!N106</f>
        <v>0</v>
      </c>
      <c r="R106" s="246">
        <f>'5. Regulējošie EP'!V106</f>
        <v>0</v>
      </c>
      <c r="S106" s="246">
        <f>'5. Regulējošie EP'!Z106</f>
        <v>0</v>
      </c>
      <c r="T106" s="246">
        <f>'5. Regulējošie EP'!AH106</f>
        <v>0</v>
      </c>
      <c r="U106" s="246">
        <f>'5. Regulējošie EP'!AM106</f>
        <v>0</v>
      </c>
      <c r="V106" s="246">
        <f>'5. Regulējošie EP'!AW106</f>
        <v>0</v>
      </c>
      <c r="W106" s="246">
        <f t="shared" si="2"/>
        <v>0</v>
      </c>
      <c r="X106" s="246">
        <f>'5. Regulējošie EP'!BE106</f>
        <v>0</v>
      </c>
      <c r="Y106" s="246">
        <f>'5. Regulējošie EP'!BM106</f>
        <v>0</v>
      </c>
      <c r="Z106" s="246">
        <f>'5. Regulējošie EP'!BU106</f>
        <v>0</v>
      </c>
      <c r="AA106" s="246">
        <f>'5. Regulējošie EP'!CC106</f>
        <v>0</v>
      </c>
      <c r="AB106" s="246">
        <f>'5. Regulējošie EP'!CK106</f>
        <v>0</v>
      </c>
      <c r="AC106" s="246">
        <f>'5. Regulējošie EP'!CS106</f>
        <v>0</v>
      </c>
      <c r="AD106" s="246">
        <f>'5. Regulējošie EP'!CV106</f>
        <v>0</v>
      </c>
      <c r="AE106" s="246">
        <f>'5. Regulējošie EP'!CY106</f>
        <v>0</v>
      </c>
      <c r="AF106" s="246">
        <f>'5. Regulējošie EP'!DB106</f>
        <v>0</v>
      </c>
      <c r="AH106" s="246">
        <f>'6. Kultūras EP'!N106</f>
        <v>0</v>
      </c>
      <c r="AI106" s="246">
        <f>'6. Kultūras EP'!V106</f>
        <v>0</v>
      </c>
      <c r="AJ106" s="246">
        <f>'6. Kultūras EP'!AD106</f>
        <v>0</v>
      </c>
      <c r="AK106" s="246">
        <f>'6. Kultūras EP'!AL106</f>
        <v>0</v>
      </c>
      <c r="AL106" s="246">
        <f>'6. Kultūras EP'!AT106</f>
        <v>0</v>
      </c>
      <c r="AM106" s="246">
        <f>'6. Kultūras EP'!AW106</f>
        <v>0</v>
      </c>
      <c r="AN106" s="246">
        <f>'6. Kultūras EP'!AZ106</f>
        <v>0</v>
      </c>
      <c r="AO106" s="246">
        <f>'6. Kultūras EP'!BC106</f>
        <v>0</v>
      </c>
    </row>
    <row r="107" spans="2:41" s="205" customFormat="1" ht="14.25" customHeight="1" x14ac:dyDescent="0.25">
      <c r="B107" s="329" t="str">
        <f>'2. Datu ievade'!B28:D28</f>
        <v>Ruderāli zālāji</v>
      </c>
      <c r="C107" s="330" t="str">
        <f>'2. Datu ievade'!C27:D27</f>
        <v>Lietotāja definēta papildus ģeotelpiskā vienība (citi meža biotopi un/vai meža tipi)</v>
      </c>
      <c r="D107" s="326"/>
      <c r="E107" s="213">
        <f>'2. Datu ievade'!E27</f>
        <v>0</v>
      </c>
      <c r="F107" s="214">
        <f>'2. Datu ievade'!H27</f>
        <v>0</v>
      </c>
      <c r="H107" s="246">
        <f>'4. Nodrošinājuma EP'!K107</f>
        <v>0</v>
      </c>
      <c r="I107" s="246">
        <f>'4. Nodrošinājuma EP'!P107</f>
        <v>0</v>
      </c>
      <c r="J107" s="246">
        <f>'4. Nodrošinājuma EP'!U107</f>
        <v>0</v>
      </c>
      <c r="K107" s="246">
        <f>'4. Nodrošinājuma EP'!AB107</f>
        <v>0</v>
      </c>
      <c r="L107" s="246">
        <f>'4. Nodrošinājuma EP'!AG107</f>
        <v>0</v>
      </c>
      <c r="M107" s="246">
        <f>'4. Nodrošinājuma EP'!AJ107</f>
        <v>0</v>
      </c>
      <c r="N107" s="246">
        <f>'4. Nodrošinājuma EP'!AM107</f>
        <v>0</v>
      </c>
      <c r="O107" s="246">
        <f>'4. Nodrošinājuma EP'!AP107</f>
        <v>0</v>
      </c>
      <c r="Q107" s="246">
        <f>'5. Regulējošie EP'!N107</f>
        <v>0</v>
      </c>
      <c r="R107" s="246">
        <f>'5. Regulējošie EP'!V107</f>
        <v>0</v>
      </c>
      <c r="S107" s="246">
        <f>'5. Regulējošie EP'!Z107</f>
        <v>0</v>
      </c>
      <c r="T107" s="246">
        <f>'5. Regulējošie EP'!AH107</f>
        <v>0</v>
      </c>
      <c r="U107" s="246">
        <f>'5. Regulējošie EP'!AM107</f>
        <v>0</v>
      </c>
      <c r="V107" s="246">
        <f>'5. Regulējošie EP'!AW107</f>
        <v>0</v>
      </c>
      <c r="W107" s="246">
        <f t="shared" si="2"/>
        <v>0</v>
      </c>
      <c r="X107" s="246">
        <f>'5. Regulējošie EP'!BE107</f>
        <v>0</v>
      </c>
      <c r="Y107" s="246">
        <f>'5. Regulējošie EP'!BM107</f>
        <v>0</v>
      </c>
      <c r="Z107" s="246">
        <f>'5. Regulējošie EP'!BU107</f>
        <v>0</v>
      </c>
      <c r="AA107" s="246">
        <f>'5. Regulējošie EP'!CC107</f>
        <v>0</v>
      </c>
      <c r="AB107" s="246">
        <f>'5. Regulējošie EP'!CK107</f>
        <v>0</v>
      </c>
      <c r="AC107" s="246">
        <f>'5. Regulējošie EP'!CS107</f>
        <v>0</v>
      </c>
      <c r="AD107" s="246">
        <f>'5. Regulējošie EP'!CV107</f>
        <v>0</v>
      </c>
      <c r="AE107" s="246">
        <f>'5. Regulējošie EP'!CY107</f>
        <v>0</v>
      </c>
      <c r="AF107" s="246">
        <f>'5. Regulējošie EP'!DB107</f>
        <v>0</v>
      </c>
      <c r="AH107" s="246">
        <f>'6. Kultūras EP'!N107</f>
        <v>0</v>
      </c>
      <c r="AI107" s="246">
        <f>'6. Kultūras EP'!V107</f>
        <v>0</v>
      </c>
      <c r="AJ107" s="246">
        <f>'6. Kultūras EP'!AD107</f>
        <v>0</v>
      </c>
      <c r="AK107" s="246">
        <f>'6. Kultūras EP'!AL107</f>
        <v>0</v>
      </c>
      <c r="AL107" s="246">
        <f>'6. Kultūras EP'!AT107</f>
        <v>0</v>
      </c>
      <c r="AM107" s="246">
        <f>'6. Kultūras EP'!AW107</f>
        <v>0</v>
      </c>
      <c r="AN107" s="246">
        <f>'6. Kultūras EP'!AZ107</f>
        <v>0</v>
      </c>
      <c r="AO107" s="246">
        <f>'6. Kultūras EP'!BC107</f>
        <v>0</v>
      </c>
    </row>
    <row r="108" spans="2:41" s="205" customFormat="1" ht="14.25" customHeight="1" x14ac:dyDescent="0.25">
      <c r="B108" s="296" t="str">
        <f>'2. Datu ievade'!B28:D28</f>
        <v>Ruderāli zālāji</v>
      </c>
      <c r="C108" s="333">
        <f>'2. Datu ievade'!B28:D28</f>
        <v>0</v>
      </c>
      <c r="D108" s="297"/>
      <c r="E108" s="213">
        <f>'2. Datu ievade'!E28</f>
        <v>1</v>
      </c>
      <c r="F108" s="214">
        <f>'2. Datu ievade'!H28</f>
        <v>2</v>
      </c>
      <c r="H108" s="246">
        <f>'4. Nodrošinājuma EP'!K108</f>
        <v>0</v>
      </c>
      <c r="I108" s="246">
        <f>'4. Nodrošinājuma EP'!P108</f>
        <v>0</v>
      </c>
      <c r="J108" s="246">
        <f>'4. Nodrošinājuma EP'!U108</f>
        <v>0</v>
      </c>
      <c r="K108" s="246">
        <f>'4. Nodrošinājuma EP'!AB108</f>
        <v>0</v>
      </c>
      <c r="L108" s="246">
        <f>'4. Nodrošinājuma EP'!AG108</f>
        <v>0</v>
      </c>
      <c r="M108" s="246">
        <f>'4. Nodrošinājuma EP'!AJ108</f>
        <v>0</v>
      </c>
      <c r="N108" s="246">
        <f>'4. Nodrošinājuma EP'!AM108</f>
        <v>0</v>
      </c>
      <c r="O108" s="246">
        <f>'4. Nodrošinājuma EP'!AP108</f>
        <v>0</v>
      </c>
      <c r="Q108" s="246">
        <f>'5. Regulējošie EP'!N108</f>
        <v>43.2</v>
      </c>
      <c r="R108" s="246">
        <f>'5. Regulējošie EP'!V108</f>
        <v>0</v>
      </c>
      <c r="S108" s="246">
        <f>'5. Regulējošie EP'!Z108</f>
        <v>0</v>
      </c>
      <c r="T108" s="246">
        <f>'5. Regulējošie EP'!AH108</f>
        <v>0</v>
      </c>
      <c r="U108" s="246">
        <f>'5. Regulējošie EP'!AM108</f>
        <v>0</v>
      </c>
      <c r="V108" s="246">
        <f>'5. Regulējošie EP'!AW108</f>
        <v>0</v>
      </c>
      <c r="W108" s="246">
        <f t="shared" si="2"/>
        <v>0</v>
      </c>
      <c r="X108" s="246">
        <f>'5. Regulējošie EP'!BE108</f>
        <v>0</v>
      </c>
      <c r="Y108" s="246">
        <f>'5. Regulējošie EP'!BM108</f>
        <v>0</v>
      </c>
      <c r="Z108" s="246">
        <f>'5. Regulējošie EP'!BU108</f>
        <v>0</v>
      </c>
      <c r="AA108" s="246">
        <f>'5. Regulējošie EP'!CC108</f>
        <v>0</v>
      </c>
      <c r="AB108" s="246">
        <f>'5. Regulējošie EP'!CK108</f>
        <v>0</v>
      </c>
      <c r="AC108" s="246">
        <f>'5. Regulējošie EP'!CS108</f>
        <v>0</v>
      </c>
      <c r="AD108" s="246">
        <f>'5. Regulējošie EP'!CV108</f>
        <v>0</v>
      </c>
      <c r="AE108" s="246">
        <f>'5. Regulējošie EP'!CY108</f>
        <v>0</v>
      </c>
      <c r="AF108" s="246">
        <f>'5. Regulējošie EP'!DB108</f>
        <v>0</v>
      </c>
      <c r="AH108" s="246">
        <f>'6. Kultūras EP'!N108</f>
        <v>0.81945260347129489</v>
      </c>
      <c r="AI108" s="246">
        <f>'6. Kultūras EP'!V108</f>
        <v>1215.1270632122234</v>
      </c>
      <c r="AJ108" s="246">
        <f>'6. Kultūras EP'!AD108</f>
        <v>0.12907943666429306</v>
      </c>
      <c r="AK108" s="246">
        <f>'6. Kultūras EP'!AL108</f>
        <v>0</v>
      </c>
      <c r="AL108" s="246">
        <f>'6. Kultūras EP'!AT108</f>
        <v>1037.0626234683905</v>
      </c>
      <c r="AM108" s="246">
        <f>'6. Kultūras EP'!AW108</f>
        <v>0</v>
      </c>
      <c r="AN108" s="246">
        <f>'6. Kultūras EP'!AZ108</f>
        <v>0</v>
      </c>
      <c r="AO108" s="246">
        <f>'6. Kultūras EP'!BC108</f>
        <v>0</v>
      </c>
    </row>
    <row r="109" spans="2:41" s="205" customFormat="1" x14ac:dyDescent="0.25">
      <c r="B109" s="319" t="str">
        <f>'2. Datu ievade'!B29</f>
        <v>Apbūve/ urbānas teritorijas</v>
      </c>
      <c r="C109" s="296" t="str">
        <f>'2. Datu ievade'!C29:D29</f>
        <v>mazstāvu dzīvojamās apbūves teritorija</v>
      </c>
      <c r="D109" s="297"/>
      <c r="E109" s="213">
        <f>'2. Datu ievade'!E29</f>
        <v>1</v>
      </c>
      <c r="F109" s="214">
        <f>'2. Datu ievade'!H29</f>
        <v>33</v>
      </c>
      <c r="H109" s="246">
        <f>'4. Nodrošinājuma EP'!K109</f>
        <v>0</v>
      </c>
      <c r="I109" s="246">
        <f>'4. Nodrošinājuma EP'!P109</f>
        <v>0</v>
      </c>
      <c r="J109" s="246">
        <f>'4. Nodrošinājuma EP'!U109</f>
        <v>0</v>
      </c>
      <c r="K109" s="246">
        <f>'4. Nodrošinājuma EP'!AB109</f>
        <v>0</v>
      </c>
      <c r="L109" s="246">
        <f>'4. Nodrošinājuma EP'!AG109</f>
        <v>0</v>
      </c>
      <c r="M109" s="246">
        <f>'4. Nodrošinājuma EP'!AJ109</f>
        <v>0</v>
      </c>
      <c r="N109" s="246">
        <f>'4. Nodrošinājuma EP'!AM109</f>
        <v>0</v>
      </c>
      <c r="O109" s="246">
        <f>'4. Nodrošinājuma EP'!AP109</f>
        <v>0</v>
      </c>
      <c r="Q109" s="246">
        <f>'5. Regulējošie EP'!N109</f>
        <v>0</v>
      </c>
      <c r="R109" s="246">
        <f>'5. Regulējošie EP'!V109</f>
        <v>0</v>
      </c>
      <c r="S109" s="246">
        <f>'5. Regulējošie EP'!Z109</f>
        <v>0</v>
      </c>
      <c r="T109" s="246">
        <f>'5. Regulējošie EP'!AH109</f>
        <v>0</v>
      </c>
      <c r="U109" s="246">
        <f>'5. Regulējošie EP'!AM109</f>
        <v>0</v>
      </c>
      <c r="V109" s="246">
        <f>'5. Regulējošie EP'!AW109</f>
        <v>0</v>
      </c>
      <c r="W109" s="246">
        <f t="shared" si="2"/>
        <v>0</v>
      </c>
      <c r="X109" s="246">
        <f>'5. Regulējošie EP'!BE109</f>
        <v>0</v>
      </c>
      <c r="Y109" s="246">
        <f>'5. Regulējošie EP'!BM109</f>
        <v>14.370357637926251</v>
      </c>
      <c r="Z109" s="246">
        <f>'5. Regulējošie EP'!BU109</f>
        <v>130.59742872135735</v>
      </c>
      <c r="AA109" s="246">
        <f>'5. Regulējošie EP'!CC109</f>
        <v>0</v>
      </c>
      <c r="AB109" s="246">
        <f>'5. Regulējošie EP'!CK109</f>
        <v>0</v>
      </c>
      <c r="AC109" s="246">
        <f>'5. Regulējošie EP'!CS109</f>
        <v>0</v>
      </c>
      <c r="AD109" s="246">
        <f>'5. Regulējošie EP'!CV109</f>
        <v>0</v>
      </c>
      <c r="AE109" s="246">
        <f>'5. Regulējošie EP'!CY109</f>
        <v>0</v>
      </c>
      <c r="AF109" s="246">
        <f>'5. Regulējošie EP'!DB109</f>
        <v>0</v>
      </c>
      <c r="AH109" s="246">
        <f>'6. Kultūras EP'!N109</f>
        <v>0.81945260347129489</v>
      </c>
      <c r="AI109" s="246">
        <f>'6. Kultūras EP'!V109</f>
        <v>1215.1270632122234</v>
      </c>
      <c r="AJ109" s="246">
        <f>'6. Kultūras EP'!AD109</f>
        <v>0</v>
      </c>
      <c r="AK109" s="246">
        <f>'6. Kultūras EP'!AL109</f>
        <v>1.1082190201729105</v>
      </c>
      <c r="AL109" s="246">
        <f>'6. Kultūras EP'!AT109</f>
        <v>2074.1252469367814</v>
      </c>
      <c r="AM109" s="246">
        <f>'6. Kultūras EP'!AW109</f>
        <v>0</v>
      </c>
      <c r="AN109" s="246">
        <f>'6. Kultūras EP'!AZ109</f>
        <v>0</v>
      </c>
      <c r="AO109" s="246">
        <f>'6. Kultūras EP'!BC109</f>
        <v>0</v>
      </c>
    </row>
    <row r="110" spans="2:41" s="205" customFormat="1" x14ac:dyDescent="0.25">
      <c r="B110" s="320"/>
      <c r="C110" s="296" t="str">
        <f>'2. Datu ievade'!C30:D30</f>
        <v>daudzstāvu dzīvojamās apbūves teritorija</v>
      </c>
      <c r="D110" s="297"/>
      <c r="E110" s="213">
        <f>'2. Datu ievade'!E30</f>
        <v>1</v>
      </c>
      <c r="F110" s="214">
        <f>'2. Datu ievade'!H30</f>
        <v>12.28</v>
      </c>
      <c r="H110" s="246">
        <f>'4. Nodrošinājuma EP'!K110</f>
        <v>0</v>
      </c>
      <c r="I110" s="246">
        <f>'4. Nodrošinājuma EP'!P110</f>
        <v>0</v>
      </c>
      <c r="J110" s="246">
        <f>'4. Nodrošinājuma EP'!U110</f>
        <v>0</v>
      </c>
      <c r="K110" s="246">
        <f>'4. Nodrošinājuma EP'!AB110</f>
        <v>0</v>
      </c>
      <c r="L110" s="246">
        <f>'4. Nodrošinājuma EP'!AG110</f>
        <v>0</v>
      </c>
      <c r="M110" s="246">
        <f>'4. Nodrošinājuma EP'!AJ110</f>
        <v>0</v>
      </c>
      <c r="N110" s="246">
        <f>'4. Nodrošinājuma EP'!AM110</f>
        <v>0</v>
      </c>
      <c r="O110" s="246">
        <f>'4. Nodrošinājuma EP'!AP110</f>
        <v>0</v>
      </c>
      <c r="Q110" s="246">
        <f>'5. Regulējošie EP'!N110</f>
        <v>0</v>
      </c>
      <c r="R110" s="246">
        <f>'5. Regulējošie EP'!V110</f>
        <v>0</v>
      </c>
      <c r="S110" s="246">
        <f>'5. Regulējošie EP'!Z110</f>
        <v>0</v>
      </c>
      <c r="T110" s="246">
        <f>'5. Regulējošie EP'!AH110</f>
        <v>0</v>
      </c>
      <c r="U110" s="246">
        <f>'5. Regulējošie EP'!AM110</f>
        <v>0</v>
      </c>
      <c r="V110" s="246">
        <f>'5. Regulējošie EP'!AW110</f>
        <v>0</v>
      </c>
      <c r="W110" s="246">
        <f t="shared" si="2"/>
        <v>0</v>
      </c>
      <c r="X110" s="246">
        <f>'5. Regulējošie EP'!BE110</f>
        <v>0</v>
      </c>
      <c r="Y110" s="246">
        <f>'5. Regulējošie EP'!BM110</f>
        <v>4.7901192126420833</v>
      </c>
      <c r="Z110" s="246">
        <f>'5. Regulējošie EP'!BU110</f>
        <v>0</v>
      </c>
      <c r="AA110" s="246">
        <f>'5. Regulējošie EP'!CC110</f>
        <v>0</v>
      </c>
      <c r="AB110" s="246">
        <f>'5. Regulējošie EP'!CK110</f>
        <v>0</v>
      </c>
      <c r="AC110" s="246">
        <f>'5. Regulējošie EP'!CS110</f>
        <v>0</v>
      </c>
      <c r="AD110" s="246">
        <f>'5. Regulējošie EP'!CV110</f>
        <v>0</v>
      </c>
      <c r="AE110" s="246">
        <f>'5. Regulējošie EP'!CY110</f>
        <v>0</v>
      </c>
      <c r="AF110" s="246">
        <f>'5. Regulējošie EP'!DB110</f>
        <v>0</v>
      </c>
      <c r="AH110" s="246">
        <f>'6. Kultūras EP'!N110</f>
        <v>0.81945260347129489</v>
      </c>
      <c r="AI110" s="246">
        <f>'6. Kultūras EP'!V110</f>
        <v>1215.1270632122234</v>
      </c>
      <c r="AJ110" s="246">
        <f>'6. Kultūras EP'!AD110</f>
        <v>0</v>
      </c>
      <c r="AK110" s="246">
        <f>'6. Kultūras EP'!AL110</f>
        <v>0</v>
      </c>
      <c r="AL110" s="246">
        <f>'6. Kultūras EP'!AT110</f>
        <v>0</v>
      </c>
      <c r="AM110" s="246">
        <f>'6. Kultūras EP'!AW110</f>
        <v>0</v>
      </c>
      <c r="AN110" s="246">
        <f>'6. Kultūras EP'!AZ110</f>
        <v>0</v>
      </c>
      <c r="AO110" s="246">
        <f>'6. Kultūras EP'!BC110</f>
        <v>0</v>
      </c>
    </row>
    <row r="111" spans="2:41" s="205" customFormat="1" x14ac:dyDescent="0.25">
      <c r="B111" s="320"/>
      <c r="C111" s="296" t="str">
        <f>'2. Datu ievade'!C31:D31</f>
        <v>publiskās apbūves teritorija</v>
      </c>
      <c r="D111" s="297"/>
      <c r="E111" s="213">
        <f>'2. Datu ievade'!E31</f>
        <v>1</v>
      </c>
      <c r="F111" s="214">
        <f>'2. Datu ievade'!H31</f>
        <v>11</v>
      </c>
      <c r="H111" s="246">
        <f>'4. Nodrošinājuma EP'!K111</f>
        <v>0</v>
      </c>
      <c r="I111" s="246">
        <f>'4. Nodrošinājuma EP'!P111</f>
        <v>0</v>
      </c>
      <c r="J111" s="246">
        <f>'4. Nodrošinājuma EP'!U111</f>
        <v>0</v>
      </c>
      <c r="K111" s="246">
        <f>'4. Nodrošinājuma EP'!AB111</f>
        <v>0</v>
      </c>
      <c r="L111" s="246">
        <f>'4. Nodrošinājuma EP'!AG111</f>
        <v>0</v>
      </c>
      <c r="M111" s="246">
        <f>'4. Nodrošinājuma EP'!AJ111</f>
        <v>0</v>
      </c>
      <c r="N111" s="246">
        <f>'4. Nodrošinājuma EP'!AM111</f>
        <v>0</v>
      </c>
      <c r="O111" s="246">
        <f>'4. Nodrošinājuma EP'!AP111</f>
        <v>0</v>
      </c>
      <c r="Q111" s="246">
        <f>'5. Regulējošie EP'!N111</f>
        <v>0</v>
      </c>
      <c r="R111" s="246">
        <f>'5. Regulējošie EP'!V111</f>
        <v>0</v>
      </c>
      <c r="S111" s="246">
        <f>'5. Regulējošie EP'!Z111</f>
        <v>0</v>
      </c>
      <c r="T111" s="246">
        <f>'5. Regulējošie EP'!AH111</f>
        <v>0</v>
      </c>
      <c r="U111" s="246">
        <f>'5. Regulējošie EP'!AM111</f>
        <v>0</v>
      </c>
      <c r="V111" s="246">
        <f>'5. Regulējošie EP'!AW111</f>
        <v>0</v>
      </c>
      <c r="W111" s="246">
        <f t="shared" si="2"/>
        <v>0</v>
      </c>
      <c r="X111" s="246">
        <f>'5. Regulējošie EP'!BE111</f>
        <v>0</v>
      </c>
      <c r="Y111" s="246">
        <f>'5. Regulējošie EP'!BM111</f>
        <v>14.370357637926249</v>
      </c>
      <c r="Z111" s="246">
        <f>'5. Regulējošie EP'!BU111</f>
        <v>65.298714360678673</v>
      </c>
      <c r="AA111" s="246">
        <f>'5. Regulējošie EP'!CC111</f>
        <v>0</v>
      </c>
      <c r="AB111" s="246">
        <f>'5. Regulējošie EP'!CK111</f>
        <v>0</v>
      </c>
      <c r="AC111" s="246">
        <f>'5. Regulējošie EP'!CS111</f>
        <v>0</v>
      </c>
      <c r="AD111" s="246">
        <f>'5. Regulējošie EP'!CV111</f>
        <v>0</v>
      </c>
      <c r="AE111" s="246">
        <f>'5. Regulējošie EP'!CY111</f>
        <v>0</v>
      </c>
      <c r="AF111" s="246">
        <f>'5. Regulējošie EP'!DB111</f>
        <v>0</v>
      </c>
      <c r="AH111" s="246">
        <f>'6. Kultūras EP'!N111</f>
        <v>0.81945260347129478</v>
      </c>
      <c r="AI111" s="246">
        <f>'6. Kultūras EP'!V111</f>
        <v>1822.6905948183353</v>
      </c>
      <c r="AJ111" s="246">
        <f>'6. Kultūras EP'!AD111</f>
        <v>0</v>
      </c>
      <c r="AK111" s="246">
        <f>'6. Kultūras EP'!AL111</f>
        <v>1.1082190201729105</v>
      </c>
      <c r="AL111" s="246">
        <f>'6. Kultūras EP'!AT111</f>
        <v>1037.0626234683905</v>
      </c>
      <c r="AM111" s="246">
        <f>'6. Kultūras EP'!AW111</f>
        <v>0</v>
      </c>
      <c r="AN111" s="246">
        <f>'6. Kultūras EP'!AZ111</f>
        <v>0</v>
      </c>
      <c r="AO111" s="246">
        <f>'6. Kultūras EP'!BC111</f>
        <v>0</v>
      </c>
    </row>
    <row r="112" spans="2:41" s="205" customFormat="1" x14ac:dyDescent="0.25">
      <c r="B112" s="320"/>
      <c r="C112" s="296" t="str">
        <f>'2. Datu ievade'!C32:D32</f>
        <v>atsevišķas ēkas</v>
      </c>
      <c r="D112" s="297"/>
      <c r="E112" s="213">
        <f>'2. Datu ievade'!E32</f>
        <v>0</v>
      </c>
      <c r="F112" s="214">
        <f>'2. Datu ievade'!H32</f>
        <v>0</v>
      </c>
      <c r="H112" s="246">
        <f>'4. Nodrošinājuma EP'!K112</f>
        <v>0</v>
      </c>
      <c r="I112" s="246">
        <f>'4. Nodrošinājuma EP'!P112</f>
        <v>0</v>
      </c>
      <c r="J112" s="246">
        <f>'4. Nodrošinājuma EP'!U112</f>
        <v>0</v>
      </c>
      <c r="K112" s="246">
        <f>'4. Nodrošinājuma EP'!AB112</f>
        <v>0</v>
      </c>
      <c r="L112" s="246">
        <f>'4. Nodrošinājuma EP'!AG112</f>
        <v>0</v>
      </c>
      <c r="M112" s="246">
        <f>'4. Nodrošinājuma EP'!AJ112</f>
        <v>0</v>
      </c>
      <c r="N112" s="246">
        <f>'4. Nodrošinājuma EP'!AM112</f>
        <v>0</v>
      </c>
      <c r="O112" s="246">
        <f>'4. Nodrošinājuma EP'!AP112</f>
        <v>0</v>
      </c>
      <c r="Q112" s="246">
        <f>'5. Regulējošie EP'!N112</f>
        <v>0</v>
      </c>
      <c r="R112" s="246">
        <f>'5. Regulējošie EP'!V112</f>
        <v>0</v>
      </c>
      <c r="S112" s="246">
        <f>'5. Regulējošie EP'!Z112</f>
        <v>0</v>
      </c>
      <c r="T112" s="246">
        <f>'5. Regulējošie EP'!AH112</f>
        <v>0</v>
      </c>
      <c r="U112" s="246">
        <f>'5. Regulējošie EP'!AM112</f>
        <v>0</v>
      </c>
      <c r="V112" s="246">
        <f>'5. Regulējošie EP'!AW112</f>
        <v>0</v>
      </c>
      <c r="W112" s="246">
        <f t="shared" si="2"/>
        <v>0</v>
      </c>
      <c r="X112" s="246">
        <f>'5. Regulējošie EP'!BE112</f>
        <v>0</v>
      </c>
      <c r="Y112" s="246">
        <f>'5. Regulējošie EP'!BM112</f>
        <v>0</v>
      </c>
      <c r="Z112" s="246">
        <f>'5. Regulējošie EP'!BU112</f>
        <v>0</v>
      </c>
      <c r="AA112" s="246">
        <f>'5. Regulējošie EP'!CC112</f>
        <v>0</v>
      </c>
      <c r="AB112" s="246">
        <f>'5. Regulējošie EP'!CK112</f>
        <v>0</v>
      </c>
      <c r="AC112" s="246">
        <f>'5. Regulējošie EP'!CS112</f>
        <v>0</v>
      </c>
      <c r="AD112" s="246">
        <f>'5. Regulējošie EP'!CV112</f>
        <v>0</v>
      </c>
      <c r="AE112" s="246">
        <f>'5. Regulējošie EP'!CY112</f>
        <v>0</v>
      </c>
      <c r="AF112" s="246">
        <f>'5. Regulējošie EP'!DB112</f>
        <v>0</v>
      </c>
      <c r="AH112" s="246">
        <f>'6. Kultūras EP'!N112</f>
        <v>0</v>
      </c>
      <c r="AI112" s="246">
        <f>'6. Kultūras EP'!V112</f>
        <v>0</v>
      </c>
      <c r="AJ112" s="246">
        <f>'6. Kultūras EP'!AD112</f>
        <v>0</v>
      </c>
      <c r="AK112" s="246">
        <f>'6. Kultūras EP'!AL112</f>
        <v>0</v>
      </c>
      <c r="AL112" s="246">
        <f>'6. Kultūras EP'!AT112</f>
        <v>0</v>
      </c>
      <c r="AM112" s="246">
        <f>'6. Kultūras EP'!AW112</f>
        <v>0</v>
      </c>
      <c r="AN112" s="246">
        <f>'6. Kultūras EP'!AZ112</f>
        <v>0</v>
      </c>
      <c r="AO112" s="246">
        <f>'6. Kultūras EP'!BC112</f>
        <v>0</v>
      </c>
    </row>
    <row r="113" spans="2:41" s="205" customFormat="1" x14ac:dyDescent="0.25">
      <c r="B113" s="320"/>
      <c r="C113" s="296" t="str">
        <f>'2. Datu ievade'!C33:D33</f>
        <v>transporta infrastruktūras teritorija</v>
      </c>
      <c r="D113" s="297"/>
      <c r="E113" s="213">
        <f>'2. Datu ievade'!E33</f>
        <v>1</v>
      </c>
      <c r="F113" s="214">
        <f>'2. Datu ievade'!H33</f>
        <v>10.52</v>
      </c>
      <c r="H113" s="246">
        <f>'4. Nodrošinājuma EP'!K113</f>
        <v>0</v>
      </c>
      <c r="I113" s="246">
        <f>'4. Nodrošinājuma EP'!P113</f>
        <v>0</v>
      </c>
      <c r="J113" s="246">
        <f>'4. Nodrošinājuma EP'!U113</f>
        <v>0</v>
      </c>
      <c r="K113" s="246">
        <f>'4. Nodrošinājuma EP'!AB113</f>
        <v>0</v>
      </c>
      <c r="L113" s="246">
        <f>'4. Nodrošinājuma EP'!AG113</f>
        <v>0</v>
      </c>
      <c r="M113" s="246">
        <f>'4. Nodrošinājuma EP'!AJ113</f>
        <v>0</v>
      </c>
      <c r="N113" s="246">
        <f>'4. Nodrošinājuma EP'!AM113</f>
        <v>0</v>
      </c>
      <c r="O113" s="246">
        <f>'4. Nodrošinājuma EP'!AP113</f>
        <v>0</v>
      </c>
      <c r="Q113" s="246">
        <f>'5. Regulējošie EP'!N113</f>
        <v>0</v>
      </c>
      <c r="R113" s="246">
        <f>'5. Regulējošie EP'!V113</f>
        <v>0</v>
      </c>
      <c r="S113" s="246">
        <f>'5. Regulējošie EP'!Z113</f>
        <v>0</v>
      </c>
      <c r="T113" s="246">
        <f>'5. Regulējošie EP'!AH113</f>
        <v>0</v>
      </c>
      <c r="U113" s="246">
        <f>'5. Regulējošie EP'!AM113</f>
        <v>0</v>
      </c>
      <c r="V113" s="246">
        <f>'5. Regulējošie EP'!AW113</f>
        <v>0</v>
      </c>
      <c r="W113" s="246">
        <f t="shared" si="2"/>
        <v>0</v>
      </c>
      <c r="X113" s="246">
        <f>'5. Regulējošie EP'!BE113</f>
        <v>0</v>
      </c>
      <c r="Y113" s="246">
        <f>'5. Regulējošie EP'!BM113</f>
        <v>0</v>
      </c>
      <c r="Z113" s="246">
        <f>'5. Regulējošie EP'!BU113</f>
        <v>0</v>
      </c>
      <c r="AA113" s="246">
        <f>'5. Regulējošie EP'!CC113</f>
        <v>0</v>
      </c>
      <c r="AB113" s="246">
        <f>'5. Regulējošie EP'!CK113</f>
        <v>0</v>
      </c>
      <c r="AC113" s="246">
        <f>'5. Regulējošie EP'!CS113</f>
        <v>0</v>
      </c>
      <c r="AD113" s="246">
        <f>'5. Regulējošie EP'!CV113</f>
        <v>0</v>
      </c>
      <c r="AE113" s="246">
        <f>'5. Regulējošie EP'!CY113</f>
        <v>0</v>
      </c>
      <c r="AF113" s="246">
        <f>'5. Regulējošie EP'!DB113</f>
        <v>0</v>
      </c>
      <c r="AH113" s="246">
        <f>'6. Kultūras EP'!N113</f>
        <v>0.81945260347129489</v>
      </c>
      <c r="AI113" s="246">
        <f>'6. Kultūras EP'!V113</f>
        <v>1215.1270632122234</v>
      </c>
      <c r="AJ113" s="246">
        <f>'6. Kultūras EP'!AD113</f>
        <v>0</v>
      </c>
      <c r="AK113" s="246">
        <f>'6. Kultūras EP'!AL113</f>
        <v>0</v>
      </c>
      <c r="AL113" s="246">
        <f>'6. Kultūras EP'!AT113</f>
        <v>0</v>
      </c>
      <c r="AM113" s="246">
        <f>'6. Kultūras EP'!AW113</f>
        <v>0</v>
      </c>
      <c r="AN113" s="246">
        <f>'6. Kultūras EP'!AZ113</f>
        <v>0</v>
      </c>
      <c r="AO113" s="246">
        <f>'6. Kultūras EP'!BC113</f>
        <v>0</v>
      </c>
    </row>
    <row r="114" spans="2:41" s="205" customFormat="1" ht="14.25" customHeight="1" x14ac:dyDescent="0.25">
      <c r="B114" s="320"/>
      <c r="C114" s="296" t="str">
        <f>'2. Datu ievade'!C34:D34</f>
        <v>Lietotāja definēta papildus ģeotelpiskā vienība (citi apbūves/urbānu teritoriju tipi)</v>
      </c>
      <c r="D114" s="297"/>
      <c r="E114" s="213">
        <f>'2. Datu ievade'!E34</f>
        <v>0</v>
      </c>
      <c r="F114" s="214">
        <f>'2. Datu ievade'!H34</f>
        <v>0</v>
      </c>
      <c r="H114" s="246">
        <f>'4. Nodrošinājuma EP'!K114</f>
        <v>0</v>
      </c>
      <c r="I114" s="246">
        <f>'4. Nodrošinājuma EP'!P114</f>
        <v>0</v>
      </c>
      <c r="J114" s="246">
        <f>'4. Nodrošinājuma EP'!U114</f>
        <v>0</v>
      </c>
      <c r="K114" s="246">
        <f>'4. Nodrošinājuma EP'!AB114</f>
        <v>0</v>
      </c>
      <c r="L114" s="246">
        <f>'4. Nodrošinājuma EP'!AG114</f>
        <v>0</v>
      </c>
      <c r="M114" s="246">
        <f>'4. Nodrošinājuma EP'!AJ114</f>
        <v>0</v>
      </c>
      <c r="N114" s="246">
        <f>'4. Nodrošinājuma EP'!AM114</f>
        <v>0</v>
      </c>
      <c r="O114" s="246">
        <f>'4. Nodrošinājuma EP'!AP114</f>
        <v>0</v>
      </c>
      <c r="Q114" s="246">
        <f>'5. Regulējošie EP'!N114</f>
        <v>0</v>
      </c>
      <c r="R114" s="246">
        <f>'5. Regulējošie EP'!V114</f>
        <v>0</v>
      </c>
      <c r="S114" s="246">
        <f>'5. Regulējošie EP'!Z114</f>
        <v>0</v>
      </c>
      <c r="T114" s="246">
        <f>'5. Regulējošie EP'!AH114</f>
        <v>0</v>
      </c>
      <c r="U114" s="246">
        <f>'5. Regulējošie EP'!AM114</f>
        <v>0</v>
      </c>
      <c r="V114" s="246">
        <f>'5. Regulējošie EP'!AW114</f>
        <v>0</v>
      </c>
      <c r="W114" s="246">
        <f t="shared" si="2"/>
        <v>0</v>
      </c>
      <c r="X114" s="246">
        <f>'5. Regulējošie EP'!BE114</f>
        <v>0</v>
      </c>
      <c r="Y114" s="246">
        <f>'5. Regulējošie EP'!BM114</f>
        <v>0</v>
      </c>
      <c r="Z114" s="246">
        <f>'5. Regulējošie EP'!BU114</f>
        <v>0</v>
      </c>
      <c r="AA114" s="246">
        <f>'5. Regulējošie EP'!CC114</f>
        <v>0</v>
      </c>
      <c r="AB114" s="246">
        <f>'5. Regulējošie EP'!CK114</f>
        <v>0</v>
      </c>
      <c r="AC114" s="246">
        <f>'5. Regulējošie EP'!CS114</f>
        <v>0</v>
      </c>
      <c r="AD114" s="246">
        <f>'5. Regulējošie EP'!CV114</f>
        <v>0</v>
      </c>
      <c r="AE114" s="246">
        <f>'5. Regulējošie EP'!CY114</f>
        <v>0</v>
      </c>
      <c r="AF114" s="246">
        <f>'5. Regulējošie EP'!DB114</f>
        <v>0</v>
      </c>
      <c r="AH114" s="246">
        <f>'6. Kultūras EP'!N114</f>
        <v>0</v>
      </c>
      <c r="AI114" s="246">
        <f>'6. Kultūras EP'!V114</f>
        <v>0</v>
      </c>
      <c r="AJ114" s="246">
        <f>'6. Kultūras EP'!AD114</f>
        <v>0</v>
      </c>
      <c r="AK114" s="246">
        <f>'6. Kultūras EP'!AL114</f>
        <v>0</v>
      </c>
      <c r="AL114" s="246">
        <f>'6. Kultūras EP'!AT114</f>
        <v>0</v>
      </c>
      <c r="AM114" s="246">
        <f>'6. Kultūras EP'!AW114</f>
        <v>0</v>
      </c>
      <c r="AN114" s="246">
        <f>'6. Kultūras EP'!AZ114</f>
        <v>0</v>
      </c>
      <c r="AO114" s="246">
        <f>'6. Kultūras EP'!BC114</f>
        <v>0</v>
      </c>
    </row>
    <row r="115" spans="2:41" s="205" customFormat="1" ht="14.25" customHeight="1" x14ac:dyDescent="0.25">
      <c r="B115" s="320"/>
      <c r="C115" s="296" t="str">
        <f>'2. Datu ievade'!C35:D35</f>
        <v>Lietotāja definēta papildus ģeotelpiskā vienība (citi apbūves/urbānu teritoriju tipi)</v>
      </c>
      <c r="D115" s="297"/>
      <c r="E115" s="213">
        <f>'2. Datu ievade'!E35</f>
        <v>0</v>
      </c>
      <c r="F115" s="214">
        <f>'2. Datu ievade'!H35</f>
        <v>0</v>
      </c>
      <c r="H115" s="246">
        <f>'4. Nodrošinājuma EP'!K115</f>
        <v>0</v>
      </c>
      <c r="I115" s="246">
        <f>'4. Nodrošinājuma EP'!P115</f>
        <v>0</v>
      </c>
      <c r="J115" s="246">
        <f>'4. Nodrošinājuma EP'!U115</f>
        <v>0</v>
      </c>
      <c r="K115" s="246">
        <f>'4. Nodrošinājuma EP'!AB115</f>
        <v>0</v>
      </c>
      <c r="L115" s="246">
        <f>'4. Nodrošinājuma EP'!AG115</f>
        <v>0</v>
      </c>
      <c r="M115" s="246">
        <f>'4. Nodrošinājuma EP'!AJ115</f>
        <v>0</v>
      </c>
      <c r="N115" s="246">
        <f>'4. Nodrošinājuma EP'!AM115</f>
        <v>0</v>
      </c>
      <c r="O115" s="246">
        <f>'4. Nodrošinājuma EP'!AP115</f>
        <v>0</v>
      </c>
      <c r="Q115" s="246">
        <f>'5. Regulējošie EP'!N115</f>
        <v>0</v>
      </c>
      <c r="R115" s="246">
        <f>'5. Regulējošie EP'!V115</f>
        <v>0</v>
      </c>
      <c r="S115" s="246">
        <f>'5. Regulējošie EP'!Z115</f>
        <v>0</v>
      </c>
      <c r="T115" s="246">
        <f>'5. Regulējošie EP'!AH115</f>
        <v>0</v>
      </c>
      <c r="U115" s="246">
        <f>'5. Regulējošie EP'!AM115</f>
        <v>0</v>
      </c>
      <c r="V115" s="246">
        <f>'5. Regulējošie EP'!AW115</f>
        <v>0</v>
      </c>
      <c r="W115" s="246">
        <f t="shared" si="2"/>
        <v>0</v>
      </c>
      <c r="X115" s="246">
        <f>'5. Regulējošie EP'!BE115</f>
        <v>0</v>
      </c>
      <c r="Y115" s="246">
        <f>'5. Regulējošie EP'!BM115</f>
        <v>0</v>
      </c>
      <c r="Z115" s="246">
        <f>'5. Regulējošie EP'!BU115</f>
        <v>0</v>
      </c>
      <c r="AA115" s="246">
        <f>'5. Regulējošie EP'!CC115</f>
        <v>0</v>
      </c>
      <c r="AB115" s="246">
        <f>'5. Regulējošie EP'!CK115</f>
        <v>0</v>
      </c>
      <c r="AC115" s="246">
        <f>'5. Regulējošie EP'!CS115</f>
        <v>0</v>
      </c>
      <c r="AD115" s="246">
        <f>'5. Regulējošie EP'!CV115</f>
        <v>0</v>
      </c>
      <c r="AE115" s="246">
        <f>'5. Regulējošie EP'!CY115</f>
        <v>0</v>
      </c>
      <c r="AF115" s="246">
        <f>'5. Regulējošie EP'!DB115</f>
        <v>0</v>
      </c>
      <c r="AH115" s="246">
        <f>'6. Kultūras EP'!N115</f>
        <v>0</v>
      </c>
      <c r="AI115" s="246">
        <f>'6. Kultūras EP'!V115</f>
        <v>0</v>
      </c>
      <c r="AJ115" s="246">
        <f>'6. Kultūras EP'!AD115</f>
        <v>0</v>
      </c>
      <c r="AK115" s="246">
        <f>'6. Kultūras EP'!AL115</f>
        <v>0</v>
      </c>
      <c r="AL115" s="246">
        <f>'6. Kultūras EP'!AT115</f>
        <v>0</v>
      </c>
      <c r="AM115" s="246">
        <f>'6. Kultūras EP'!AW115</f>
        <v>0</v>
      </c>
      <c r="AN115" s="246">
        <f>'6. Kultūras EP'!AZ115</f>
        <v>0</v>
      </c>
      <c r="AO115" s="246">
        <f>'6. Kultūras EP'!BC115</f>
        <v>0</v>
      </c>
    </row>
    <row r="116" spans="2:41" s="205" customFormat="1" ht="14.25" customHeight="1" x14ac:dyDescent="0.25">
      <c r="B116" s="321"/>
      <c r="C116" s="296" t="str">
        <f>'2. Datu ievade'!C36:D36</f>
        <v>Lietotāja definēta papildus ģeotelpiskā vienība (citi apbūves/urbānu teritoriju tipi)</v>
      </c>
      <c r="D116" s="297"/>
      <c r="E116" s="213">
        <f>'2. Datu ievade'!E36</f>
        <v>0</v>
      </c>
      <c r="F116" s="214">
        <f>'2. Datu ievade'!H36</f>
        <v>0</v>
      </c>
      <c r="H116" s="246">
        <f>'4. Nodrošinājuma EP'!K116</f>
        <v>0</v>
      </c>
      <c r="I116" s="246">
        <f>'4. Nodrošinājuma EP'!P116</f>
        <v>0</v>
      </c>
      <c r="J116" s="246">
        <f>'4. Nodrošinājuma EP'!U116</f>
        <v>0</v>
      </c>
      <c r="K116" s="246">
        <f>'4. Nodrošinājuma EP'!AB116</f>
        <v>0</v>
      </c>
      <c r="L116" s="246">
        <f>'4. Nodrošinājuma EP'!AG116</f>
        <v>0</v>
      </c>
      <c r="M116" s="246">
        <f>'4. Nodrošinājuma EP'!AJ116</f>
        <v>0</v>
      </c>
      <c r="N116" s="246">
        <f>'4. Nodrošinājuma EP'!AM116</f>
        <v>0</v>
      </c>
      <c r="O116" s="246">
        <f>'4. Nodrošinājuma EP'!AP116</f>
        <v>0</v>
      </c>
      <c r="Q116" s="246">
        <f>'5. Regulējošie EP'!N116</f>
        <v>0</v>
      </c>
      <c r="R116" s="246">
        <f>'5. Regulējošie EP'!V116</f>
        <v>0</v>
      </c>
      <c r="S116" s="246">
        <f>'5. Regulējošie EP'!Z116</f>
        <v>0</v>
      </c>
      <c r="T116" s="246">
        <f>'5. Regulējošie EP'!AH116</f>
        <v>0</v>
      </c>
      <c r="U116" s="246">
        <f>'5. Regulējošie EP'!AM116</f>
        <v>0</v>
      </c>
      <c r="V116" s="246">
        <f>'5. Regulējošie EP'!AW116</f>
        <v>0</v>
      </c>
      <c r="W116" s="246">
        <f t="shared" si="2"/>
        <v>0</v>
      </c>
      <c r="X116" s="246">
        <f>'5. Regulējošie EP'!BE116</f>
        <v>0</v>
      </c>
      <c r="Y116" s="246">
        <f>'5. Regulējošie EP'!BM116</f>
        <v>0</v>
      </c>
      <c r="Z116" s="246">
        <f>'5. Regulējošie EP'!BU116</f>
        <v>0</v>
      </c>
      <c r="AA116" s="246">
        <f>'5. Regulējošie EP'!CC116</f>
        <v>0</v>
      </c>
      <c r="AB116" s="246">
        <f>'5. Regulējošie EP'!CK116</f>
        <v>0</v>
      </c>
      <c r="AC116" s="246">
        <f>'5. Regulējošie EP'!CS116</f>
        <v>0</v>
      </c>
      <c r="AD116" s="246">
        <f>'5. Regulējošie EP'!CV116</f>
        <v>0</v>
      </c>
      <c r="AE116" s="246">
        <f>'5. Regulējošie EP'!CY116</f>
        <v>0</v>
      </c>
      <c r="AF116" s="246">
        <f>'5. Regulējošie EP'!DB116</f>
        <v>0</v>
      </c>
      <c r="AH116" s="246">
        <f>'6. Kultūras EP'!N116</f>
        <v>0</v>
      </c>
      <c r="AI116" s="246">
        <f>'6. Kultūras EP'!V116</f>
        <v>0</v>
      </c>
      <c r="AJ116" s="246">
        <f>'6. Kultūras EP'!AD116</f>
        <v>0</v>
      </c>
      <c r="AK116" s="246">
        <f>'6. Kultūras EP'!AL116</f>
        <v>0</v>
      </c>
      <c r="AL116" s="246">
        <f>'6. Kultūras EP'!AT116</f>
        <v>0</v>
      </c>
      <c r="AM116" s="246">
        <f>'6. Kultūras EP'!AW116</f>
        <v>0</v>
      </c>
      <c r="AN116" s="246">
        <f>'6. Kultūras EP'!AZ116</f>
        <v>0</v>
      </c>
      <c r="AO116" s="246">
        <f>'6. Kultūras EP'!BC116</f>
        <v>0</v>
      </c>
    </row>
    <row r="117" spans="2:41" s="205" customFormat="1" x14ac:dyDescent="0.25">
      <c r="B117" s="298" t="str">
        <f>'2. Datu ievade'!B37:D37</f>
        <v xml:space="preserve">1. lietotāja definēta papildus ģeotelpiskā vienība ekosistēmas/apakšsistēmas līmenī*  </v>
      </c>
      <c r="C117" s="299"/>
      <c r="D117" s="300"/>
      <c r="E117" s="213">
        <f>'2. Datu ievade'!E37</f>
        <v>0</v>
      </c>
      <c r="F117" s="214">
        <f>'2. Datu ievade'!H37</f>
        <v>0</v>
      </c>
      <c r="H117" s="246">
        <f>'4. Nodrošinājuma EP'!K117</f>
        <v>0</v>
      </c>
      <c r="I117" s="246">
        <f>'4. Nodrošinājuma EP'!P117</f>
        <v>0</v>
      </c>
      <c r="J117" s="246">
        <f>'4. Nodrošinājuma EP'!U117</f>
        <v>0</v>
      </c>
      <c r="K117" s="246">
        <f>'4. Nodrošinājuma EP'!AB117</f>
        <v>0</v>
      </c>
      <c r="L117" s="246">
        <f>'4. Nodrošinājuma EP'!AG117</f>
        <v>0</v>
      </c>
      <c r="M117" s="246">
        <f>'4. Nodrošinājuma EP'!AJ117</f>
        <v>0</v>
      </c>
      <c r="N117" s="246">
        <f>'4. Nodrošinājuma EP'!AM117</f>
        <v>0</v>
      </c>
      <c r="O117" s="246">
        <f>'4. Nodrošinājuma EP'!AP117</f>
        <v>0</v>
      </c>
      <c r="Q117" s="246">
        <f>'5. Regulējošie EP'!N117</f>
        <v>0</v>
      </c>
      <c r="R117" s="246">
        <f>'5. Regulējošie EP'!V117</f>
        <v>0</v>
      </c>
      <c r="S117" s="246">
        <f>'5. Regulējošie EP'!Z117</f>
        <v>0</v>
      </c>
      <c r="T117" s="246">
        <f>'5. Regulējošie EP'!AH117</f>
        <v>0</v>
      </c>
      <c r="U117" s="246">
        <f>'5. Regulējošie EP'!AM117</f>
        <v>0</v>
      </c>
      <c r="V117" s="246">
        <f>'5. Regulējošie EP'!AW117</f>
        <v>0</v>
      </c>
      <c r="W117" s="246">
        <f t="shared" si="2"/>
        <v>0</v>
      </c>
      <c r="X117" s="246">
        <f>'5. Regulējošie EP'!BE117</f>
        <v>0</v>
      </c>
      <c r="Y117" s="246">
        <f>'5. Regulējošie EP'!BM117</f>
        <v>0</v>
      </c>
      <c r="Z117" s="246">
        <f>'5. Regulējošie EP'!BU117</f>
        <v>0</v>
      </c>
      <c r="AA117" s="246">
        <f>'5. Regulējošie EP'!CC117</f>
        <v>0</v>
      </c>
      <c r="AB117" s="246">
        <f>'5. Regulējošie EP'!CK117</f>
        <v>0</v>
      </c>
      <c r="AC117" s="246">
        <f>'5. Regulējošie EP'!CS117</f>
        <v>0</v>
      </c>
      <c r="AD117" s="246">
        <f>'5. Regulējošie EP'!CV117</f>
        <v>0</v>
      </c>
      <c r="AE117" s="246">
        <f>'5. Regulējošie EP'!CY117</f>
        <v>0</v>
      </c>
      <c r="AF117" s="246">
        <f>'5. Regulējošie EP'!DB117</f>
        <v>0</v>
      </c>
      <c r="AH117" s="246">
        <f>'6. Kultūras EP'!N117</f>
        <v>0</v>
      </c>
      <c r="AI117" s="246">
        <f>'6. Kultūras EP'!V117</f>
        <v>0</v>
      </c>
      <c r="AJ117" s="246">
        <f>'6. Kultūras EP'!AD117</f>
        <v>0</v>
      </c>
      <c r="AK117" s="246">
        <f>'6. Kultūras EP'!AL117</f>
        <v>0</v>
      </c>
      <c r="AL117" s="246">
        <f>'6. Kultūras EP'!AT117</f>
        <v>0</v>
      </c>
      <c r="AM117" s="246">
        <f>'6. Kultūras EP'!AW117</f>
        <v>0</v>
      </c>
      <c r="AN117" s="246">
        <f>'6. Kultūras EP'!AZ117</f>
        <v>0</v>
      </c>
      <c r="AO117" s="246">
        <f>'6. Kultūras EP'!BC117</f>
        <v>0</v>
      </c>
    </row>
    <row r="118" spans="2:41" s="205" customFormat="1" x14ac:dyDescent="0.25">
      <c r="B118" s="298" t="str">
        <f>'2. Datu ievade'!B38:D38</f>
        <v xml:space="preserve">2. lietotāja definēta papildus ģeotelpiskā vienība ekosistēmas/apakšsistēmas līmenī*  </v>
      </c>
      <c r="C118" s="299"/>
      <c r="D118" s="300"/>
      <c r="E118" s="213">
        <f>'2. Datu ievade'!E38</f>
        <v>0</v>
      </c>
      <c r="F118" s="214">
        <f>'2. Datu ievade'!H38</f>
        <v>0</v>
      </c>
      <c r="H118" s="246">
        <f>'4. Nodrošinājuma EP'!K118</f>
        <v>0</v>
      </c>
      <c r="I118" s="246">
        <f>'4. Nodrošinājuma EP'!P118</f>
        <v>0</v>
      </c>
      <c r="J118" s="246">
        <f>'4. Nodrošinājuma EP'!U118</f>
        <v>0</v>
      </c>
      <c r="K118" s="246">
        <f>'4. Nodrošinājuma EP'!AB118</f>
        <v>0</v>
      </c>
      <c r="L118" s="246">
        <f>'4. Nodrošinājuma EP'!AG118</f>
        <v>0</v>
      </c>
      <c r="M118" s="246">
        <f>'4. Nodrošinājuma EP'!AJ118</f>
        <v>0</v>
      </c>
      <c r="N118" s="246">
        <f>'4. Nodrošinājuma EP'!AM118</f>
        <v>0</v>
      </c>
      <c r="O118" s="246">
        <f>'4. Nodrošinājuma EP'!AP118</f>
        <v>0</v>
      </c>
      <c r="Q118" s="246">
        <f>'5. Regulējošie EP'!N118</f>
        <v>0</v>
      </c>
      <c r="R118" s="246">
        <f>'5. Regulējošie EP'!V118</f>
        <v>0</v>
      </c>
      <c r="S118" s="246">
        <f>'5. Regulējošie EP'!Z118</f>
        <v>0</v>
      </c>
      <c r="T118" s="246">
        <f>'5. Regulējošie EP'!AH118</f>
        <v>0</v>
      </c>
      <c r="U118" s="246">
        <f>'5. Regulējošie EP'!AM118</f>
        <v>0</v>
      </c>
      <c r="V118" s="246">
        <f>'5. Regulējošie EP'!AW118</f>
        <v>0</v>
      </c>
      <c r="W118" s="246">
        <f t="shared" si="2"/>
        <v>0</v>
      </c>
      <c r="X118" s="246">
        <f>'5. Regulējošie EP'!BE118</f>
        <v>0</v>
      </c>
      <c r="Y118" s="246">
        <f>'5. Regulējošie EP'!BM118</f>
        <v>0</v>
      </c>
      <c r="Z118" s="246">
        <f>'5. Regulējošie EP'!BU118</f>
        <v>0</v>
      </c>
      <c r="AA118" s="246">
        <f>'5. Regulējošie EP'!CC118</f>
        <v>0</v>
      </c>
      <c r="AB118" s="246">
        <f>'5. Regulējošie EP'!CK118</f>
        <v>0</v>
      </c>
      <c r="AC118" s="246">
        <f>'5. Regulējošie EP'!CS118</f>
        <v>0</v>
      </c>
      <c r="AD118" s="246">
        <f>'5. Regulējošie EP'!CV118</f>
        <v>0</v>
      </c>
      <c r="AE118" s="246">
        <f>'5. Regulējošie EP'!CY118</f>
        <v>0</v>
      </c>
      <c r="AF118" s="246">
        <f>'5. Regulējošie EP'!DB118</f>
        <v>0</v>
      </c>
      <c r="AH118" s="246">
        <f>'6. Kultūras EP'!N118</f>
        <v>0</v>
      </c>
      <c r="AI118" s="246">
        <f>'6. Kultūras EP'!V118</f>
        <v>0</v>
      </c>
      <c r="AJ118" s="246">
        <f>'6. Kultūras EP'!AD118</f>
        <v>0</v>
      </c>
      <c r="AK118" s="246">
        <f>'6. Kultūras EP'!AL118</f>
        <v>0</v>
      </c>
      <c r="AL118" s="246">
        <f>'6. Kultūras EP'!AT118</f>
        <v>0</v>
      </c>
      <c r="AM118" s="246">
        <f>'6. Kultūras EP'!AW118</f>
        <v>0</v>
      </c>
      <c r="AN118" s="246">
        <f>'6. Kultūras EP'!AZ118</f>
        <v>0</v>
      </c>
      <c r="AO118" s="246">
        <f>'6. Kultūras EP'!BC118</f>
        <v>0</v>
      </c>
    </row>
    <row r="119" spans="2:41" s="205" customFormat="1" x14ac:dyDescent="0.25">
      <c r="B119" s="298" t="str">
        <f>'2. Datu ievade'!B39:D39</f>
        <v xml:space="preserve">3. lietotāja definēta papildus ģeotelpiskā vienība ekosistēmas/apakšsistēmas līmenī*  </v>
      </c>
      <c r="C119" s="299"/>
      <c r="D119" s="300"/>
      <c r="E119" s="213">
        <f>'2. Datu ievade'!E39</f>
        <v>0</v>
      </c>
      <c r="F119" s="214">
        <f>'2. Datu ievade'!H39</f>
        <v>0</v>
      </c>
      <c r="H119" s="246">
        <f>'4. Nodrošinājuma EP'!K119</f>
        <v>0</v>
      </c>
      <c r="I119" s="246">
        <f>'4. Nodrošinājuma EP'!P119</f>
        <v>0</v>
      </c>
      <c r="J119" s="246">
        <f>'4. Nodrošinājuma EP'!U119</f>
        <v>0</v>
      </c>
      <c r="K119" s="246">
        <f>'4. Nodrošinājuma EP'!AB119</f>
        <v>0</v>
      </c>
      <c r="L119" s="246">
        <f>'4. Nodrošinājuma EP'!AG119</f>
        <v>0</v>
      </c>
      <c r="M119" s="246">
        <f>'4. Nodrošinājuma EP'!AJ119</f>
        <v>0</v>
      </c>
      <c r="N119" s="246">
        <f>'4. Nodrošinājuma EP'!AM119</f>
        <v>0</v>
      </c>
      <c r="O119" s="246">
        <f>'4. Nodrošinājuma EP'!AP119</f>
        <v>0</v>
      </c>
      <c r="Q119" s="246">
        <f>'5. Regulējošie EP'!N119</f>
        <v>0</v>
      </c>
      <c r="R119" s="246">
        <f>'5. Regulējošie EP'!V119</f>
        <v>0</v>
      </c>
      <c r="S119" s="246">
        <f>'5. Regulējošie EP'!Z119</f>
        <v>0</v>
      </c>
      <c r="T119" s="246">
        <f>'5. Regulējošie EP'!AH119</f>
        <v>0</v>
      </c>
      <c r="U119" s="246">
        <f>'5. Regulējošie EP'!AM119</f>
        <v>0</v>
      </c>
      <c r="V119" s="246">
        <f>'5. Regulējošie EP'!AW119</f>
        <v>0</v>
      </c>
      <c r="W119" s="246">
        <f t="shared" si="2"/>
        <v>0</v>
      </c>
      <c r="X119" s="246">
        <f>'5. Regulējošie EP'!BE119</f>
        <v>0</v>
      </c>
      <c r="Y119" s="246">
        <f>'5. Regulējošie EP'!BM119</f>
        <v>0</v>
      </c>
      <c r="Z119" s="246">
        <f>'5. Regulējošie EP'!BU119</f>
        <v>0</v>
      </c>
      <c r="AA119" s="246">
        <f>'5. Regulējošie EP'!CC119</f>
        <v>0</v>
      </c>
      <c r="AB119" s="246">
        <f>'5. Regulējošie EP'!CK119</f>
        <v>0</v>
      </c>
      <c r="AC119" s="246">
        <f>'5. Regulējošie EP'!CS119</f>
        <v>0</v>
      </c>
      <c r="AD119" s="246">
        <f>'5. Regulējošie EP'!CV119</f>
        <v>0</v>
      </c>
      <c r="AE119" s="246">
        <f>'5. Regulējošie EP'!CY119</f>
        <v>0</v>
      </c>
      <c r="AF119" s="246">
        <f>'5. Regulējošie EP'!DB119</f>
        <v>0</v>
      </c>
      <c r="AH119" s="246">
        <f>'6. Kultūras EP'!N119</f>
        <v>0</v>
      </c>
      <c r="AI119" s="246">
        <f>'6. Kultūras EP'!V119</f>
        <v>0</v>
      </c>
      <c r="AJ119" s="246">
        <f>'6. Kultūras EP'!AD119</f>
        <v>0</v>
      </c>
      <c r="AK119" s="246">
        <f>'6. Kultūras EP'!AL119</f>
        <v>0</v>
      </c>
      <c r="AL119" s="246">
        <f>'6. Kultūras EP'!AT119</f>
        <v>0</v>
      </c>
      <c r="AM119" s="246">
        <f>'6. Kultūras EP'!AW119</f>
        <v>0</v>
      </c>
      <c r="AN119" s="246">
        <f>'6. Kultūras EP'!AZ119</f>
        <v>0</v>
      </c>
      <c r="AO119" s="246">
        <f>'6. Kultūras EP'!BC119</f>
        <v>0</v>
      </c>
    </row>
    <row r="120" spans="2:41" s="205" customFormat="1" x14ac:dyDescent="0.25">
      <c r="B120" s="298" t="str">
        <f>'2. Datu ievade'!B40:D40</f>
        <v xml:space="preserve">4. lietotāja definēta papildus ģeotelpiskā vienība ekosistēmas/apakšsistēmas līmenī*  </v>
      </c>
      <c r="C120" s="299"/>
      <c r="D120" s="300"/>
      <c r="E120" s="213">
        <f>'2. Datu ievade'!E40</f>
        <v>0</v>
      </c>
      <c r="F120" s="214">
        <f>'2. Datu ievade'!H40</f>
        <v>0</v>
      </c>
      <c r="H120" s="246">
        <f>'4. Nodrošinājuma EP'!K120</f>
        <v>0</v>
      </c>
      <c r="I120" s="246">
        <f>'4. Nodrošinājuma EP'!P120</f>
        <v>0</v>
      </c>
      <c r="J120" s="246">
        <f>'4. Nodrošinājuma EP'!U120</f>
        <v>0</v>
      </c>
      <c r="K120" s="246">
        <f>'4. Nodrošinājuma EP'!AB120</f>
        <v>0</v>
      </c>
      <c r="L120" s="246">
        <f>'4. Nodrošinājuma EP'!AG120</f>
        <v>0</v>
      </c>
      <c r="M120" s="246">
        <f>'4. Nodrošinājuma EP'!AJ120</f>
        <v>0</v>
      </c>
      <c r="N120" s="246">
        <f>'4. Nodrošinājuma EP'!AM120</f>
        <v>0</v>
      </c>
      <c r="O120" s="246">
        <f>'4. Nodrošinājuma EP'!AP120</f>
        <v>0</v>
      </c>
      <c r="Q120" s="246">
        <f>'5. Regulējošie EP'!N120</f>
        <v>0</v>
      </c>
      <c r="R120" s="246">
        <f>'5. Regulējošie EP'!V120</f>
        <v>0</v>
      </c>
      <c r="S120" s="246">
        <f>'5. Regulējošie EP'!Z120</f>
        <v>0</v>
      </c>
      <c r="T120" s="246">
        <f>'5. Regulējošie EP'!AH120</f>
        <v>0</v>
      </c>
      <c r="U120" s="246">
        <f>'5. Regulējošie EP'!AM120</f>
        <v>0</v>
      </c>
      <c r="V120" s="246">
        <f>'5. Regulējošie EP'!AW120</f>
        <v>0</v>
      </c>
      <c r="W120" s="246">
        <f t="shared" si="2"/>
        <v>0</v>
      </c>
      <c r="X120" s="246">
        <f>'5. Regulējošie EP'!BE120</f>
        <v>0</v>
      </c>
      <c r="Y120" s="246">
        <f>'5. Regulējošie EP'!BM120</f>
        <v>0</v>
      </c>
      <c r="Z120" s="246">
        <f>'5. Regulējošie EP'!BU120</f>
        <v>0</v>
      </c>
      <c r="AA120" s="246">
        <f>'5. Regulējošie EP'!CC120</f>
        <v>0</v>
      </c>
      <c r="AB120" s="246">
        <f>'5. Regulējošie EP'!CK120</f>
        <v>0</v>
      </c>
      <c r="AC120" s="246">
        <f>'5. Regulējošie EP'!CS120</f>
        <v>0</v>
      </c>
      <c r="AD120" s="246">
        <f>'5. Regulējošie EP'!CV120</f>
        <v>0</v>
      </c>
      <c r="AE120" s="246">
        <f>'5. Regulējošie EP'!CY120</f>
        <v>0</v>
      </c>
      <c r="AF120" s="246">
        <f>'5. Regulējošie EP'!DB120</f>
        <v>0</v>
      </c>
      <c r="AH120" s="246">
        <f>'6. Kultūras EP'!N120</f>
        <v>0</v>
      </c>
      <c r="AI120" s="246">
        <f>'6. Kultūras EP'!V120</f>
        <v>0</v>
      </c>
      <c r="AJ120" s="246">
        <f>'6. Kultūras EP'!AD120</f>
        <v>0</v>
      </c>
      <c r="AK120" s="246">
        <f>'6. Kultūras EP'!AL120</f>
        <v>0</v>
      </c>
      <c r="AL120" s="246">
        <f>'6. Kultūras EP'!AT120</f>
        <v>0</v>
      </c>
      <c r="AM120" s="246">
        <f>'6. Kultūras EP'!AW120</f>
        <v>0</v>
      </c>
      <c r="AN120" s="246">
        <f>'6. Kultūras EP'!AZ120</f>
        <v>0</v>
      </c>
      <c r="AO120" s="246">
        <f>'6. Kultūras EP'!BC120</f>
        <v>0</v>
      </c>
    </row>
    <row r="121" spans="2:41" s="205" customFormat="1" ht="8.1" customHeight="1" x14ac:dyDescent="0.25">
      <c r="E121" s="218"/>
      <c r="F121" s="219"/>
    </row>
    <row r="122" spans="2:41" s="220" customFormat="1" x14ac:dyDescent="0.25">
      <c r="D122" s="221" t="str">
        <f>D81</f>
        <v>KOPĀ:</v>
      </c>
      <c r="E122" s="222"/>
      <c r="F122" s="223">
        <f>SUM(F89:F121)</f>
        <v>132.85000000000002</v>
      </c>
      <c r="H122" s="245"/>
      <c r="I122" s="245"/>
      <c r="J122" s="245"/>
      <c r="K122" s="245"/>
      <c r="L122" s="245"/>
      <c r="M122" s="245"/>
      <c r="N122" s="245"/>
      <c r="O122" s="245"/>
      <c r="Q122" s="245"/>
      <c r="R122" s="245"/>
      <c r="S122" s="245"/>
      <c r="T122" s="245"/>
      <c r="U122" s="245"/>
      <c r="V122" s="245"/>
      <c r="W122" s="245"/>
      <c r="X122" s="245"/>
      <c r="Y122" s="245"/>
      <c r="Z122" s="245"/>
      <c r="AA122" s="245"/>
      <c r="AB122" s="245"/>
      <c r="AC122" s="245"/>
      <c r="AD122" s="245"/>
      <c r="AE122" s="245"/>
      <c r="AF122" s="245"/>
      <c r="AH122" s="245"/>
      <c r="AI122" s="245"/>
      <c r="AJ122" s="245"/>
      <c r="AK122" s="245"/>
      <c r="AL122" s="245"/>
      <c r="AM122" s="245"/>
      <c r="AN122" s="245"/>
      <c r="AO122" s="245"/>
    </row>
  </sheetData>
  <sheetProtection algorithmName="SHA-512" hashValue="qWrTv9MRYDLU/21PYf3ax/nc4narS2BICBhCJFJ/+h3cCrm3d0MYyh85QFgAmqn7Q88oOL527Xv8BgN8QqbH0g==" saltValue="hYlmOZBs+ufDuobvckV9NQ==" spinCount="100000" sheet="1" objects="1" scenarios="1"/>
  <mergeCells count="111">
    <mergeCell ref="C116:D116"/>
    <mergeCell ref="B117:D117"/>
    <mergeCell ref="B118:D118"/>
    <mergeCell ref="B119:D119"/>
    <mergeCell ref="B120:D120"/>
    <mergeCell ref="C107:D107"/>
    <mergeCell ref="C109:D109"/>
    <mergeCell ref="C110:D110"/>
    <mergeCell ref="C111:D111"/>
    <mergeCell ref="C112:D112"/>
    <mergeCell ref="C113:D113"/>
    <mergeCell ref="C114:D114"/>
    <mergeCell ref="C115:D115"/>
    <mergeCell ref="B108:D108"/>
    <mergeCell ref="B109:B116"/>
    <mergeCell ref="B95:B100"/>
    <mergeCell ref="C95:C97"/>
    <mergeCell ref="C98:D98"/>
    <mergeCell ref="C99:D99"/>
    <mergeCell ref="C100:D100"/>
    <mergeCell ref="B101:B107"/>
    <mergeCell ref="C101:C102"/>
    <mergeCell ref="C103:C104"/>
    <mergeCell ref="C105:D105"/>
    <mergeCell ref="C106:D106"/>
    <mergeCell ref="B89:D89"/>
    <mergeCell ref="B90:B94"/>
    <mergeCell ref="C90:D90"/>
    <mergeCell ref="C91:D91"/>
    <mergeCell ref="C92:D92"/>
    <mergeCell ref="C93:D93"/>
    <mergeCell ref="C94:D94"/>
    <mergeCell ref="B88:D88"/>
    <mergeCell ref="B85:F85"/>
    <mergeCell ref="B86:F86"/>
    <mergeCell ref="B87:F87"/>
    <mergeCell ref="C75:D75"/>
    <mergeCell ref="B76:D76"/>
    <mergeCell ref="B77:D77"/>
    <mergeCell ref="B78:D78"/>
    <mergeCell ref="B79:D79"/>
    <mergeCell ref="B84:F84"/>
    <mergeCell ref="C66:D66"/>
    <mergeCell ref="C68:D68"/>
    <mergeCell ref="C69:D69"/>
    <mergeCell ref="C70:D70"/>
    <mergeCell ref="C71:D71"/>
    <mergeCell ref="C72:D72"/>
    <mergeCell ref="C73:D73"/>
    <mergeCell ref="C74:D74"/>
    <mergeCell ref="B67:D67"/>
    <mergeCell ref="B68:B75"/>
    <mergeCell ref="B54:B59"/>
    <mergeCell ref="C54:C56"/>
    <mergeCell ref="C57:D57"/>
    <mergeCell ref="C58:D58"/>
    <mergeCell ref="C59:D59"/>
    <mergeCell ref="B60:B66"/>
    <mergeCell ref="C60:C61"/>
    <mergeCell ref="C62:C63"/>
    <mergeCell ref="C64:D64"/>
    <mergeCell ref="C65:D65"/>
    <mergeCell ref="B48:D48"/>
    <mergeCell ref="B49:B53"/>
    <mergeCell ref="C49:D49"/>
    <mergeCell ref="C50:D50"/>
    <mergeCell ref="C51:D51"/>
    <mergeCell ref="C52:D52"/>
    <mergeCell ref="C53:D53"/>
    <mergeCell ref="B47:D47"/>
    <mergeCell ref="B44:F44"/>
    <mergeCell ref="B45:F45"/>
    <mergeCell ref="B46:F46"/>
    <mergeCell ref="C34:D34"/>
    <mergeCell ref="B35:D35"/>
    <mergeCell ref="B36:D36"/>
    <mergeCell ref="B37:D37"/>
    <mergeCell ref="B38:D38"/>
    <mergeCell ref="B43:F43"/>
    <mergeCell ref="C25:D25"/>
    <mergeCell ref="C27:D27"/>
    <mergeCell ref="C28:D28"/>
    <mergeCell ref="C29:D29"/>
    <mergeCell ref="C30:D30"/>
    <mergeCell ref="C31:D31"/>
    <mergeCell ref="C32:D32"/>
    <mergeCell ref="C33:D33"/>
    <mergeCell ref="B26:D26"/>
    <mergeCell ref="B27:B34"/>
    <mergeCell ref="B13:B18"/>
    <mergeCell ref="C13:C15"/>
    <mergeCell ref="C16:D16"/>
    <mergeCell ref="C17:D17"/>
    <mergeCell ref="C18:D18"/>
    <mergeCell ref="B19:B25"/>
    <mergeCell ref="C19:C20"/>
    <mergeCell ref="C21:C22"/>
    <mergeCell ref="C23:D23"/>
    <mergeCell ref="C24:D24"/>
    <mergeCell ref="B6:D6"/>
    <mergeCell ref="B7:D7"/>
    <mergeCell ref="B8:B12"/>
    <mergeCell ref="C8:D8"/>
    <mergeCell ref="C9:D9"/>
    <mergeCell ref="C10:D10"/>
    <mergeCell ref="C11:D11"/>
    <mergeCell ref="C12:D12"/>
    <mergeCell ref="B2:F2"/>
    <mergeCell ref="B3:F3"/>
    <mergeCell ref="B4:F4"/>
    <mergeCell ref="B5:F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AO55"/>
  <sheetViews>
    <sheetView topLeftCell="C6" zoomScale="64" zoomScaleNormal="64" workbookViewId="0">
      <pane xSplit="5" ySplit="5" topLeftCell="V11" activePane="bottomRight" state="frozen"/>
      <selection activeCell="C6" sqref="C6"/>
      <selection pane="topRight" activeCell="H6" sqref="H6"/>
      <selection pane="bottomLeft" activeCell="C11" sqref="C11"/>
      <selection pane="bottomRight" activeCell="AA6" sqref="AA6:AA8"/>
    </sheetView>
  </sheetViews>
  <sheetFormatPr defaultColWidth="9" defaultRowHeight="15" x14ac:dyDescent="0.25"/>
  <cols>
    <col min="1" max="1" width="3.5703125" style="29" customWidth="1"/>
    <col min="2" max="2" width="4.42578125" style="30" customWidth="1"/>
    <col min="3" max="3" width="13.7109375" style="30" customWidth="1"/>
    <col min="4" max="4" width="15.5703125" style="30" customWidth="1"/>
    <col min="5" max="5" width="36.42578125" style="30" customWidth="1"/>
    <col min="6" max="6" width="18.5703125" style="30" customWidth="1"/>
    <col min="7" max="7" width="11.28515625" style="33" customWidth="1"/>
    <col min="8" max="8" width="13.85546875" style="30" customWidth="1"/>
    <col min="9" max="12" width="13.42578125" style="30" customWidth="1"/>
    <col min="13" max="13" width="14" style="30" customWidth="1"/>
    <col min="14" max="18" width="14.42578125" style="30" customWidth="1"/>
    <col min="19" max="19" width="14.7109375" style="30" customWidth="1"/>
    <col min="20" max="20" width="18.140625" style="30" customWidth="1"/>
    <col min="21" max="21" width="14.7109375" style="30" customWidth="1"/>
    <col min="22" max="22" width="18.140625" style="30" customWidth="1"/>
    <col min="23" max="23" width="18.28515625" style="30" customWidth="1"/>
    <col min="24" max="25" width="16.28515625" style="30" customWidth="1"/>
    <col min="26" max="26" width="15.85546875" style="30" customWidth="1"/>
    <col min="27" max="27" width="11.7109375" style="30" customWidth="1"/>
    <col min="28" max="28" width="12.7109375" style="30" customWidth="1"/>
    <col min="29" max="34" width="12.42578125" style="30" customWidth="1"/>
    <col min="35" max="36" width="11.85546875" style="30" customWidth="1"/>
    <col min="37" max="39" width="12" style="30" customWidth="1"/>
    <col min="40" max="40" width="17.28515625" style="58" customWidth="1"/>
    <col min="41" max="16384" width="9" style="29"/>
  </cols>
  <sheetData>
    <row r="2" spans="1:40" x14ac:dyDescent="0.25">
      <c r="A2" s="451" t="str">
        <f>"EKOSISTĒMU PAKALPOJUMU VĒRTĒJUMA MATRICA (EUR/ha) - KOPSAVILKUMS.   1. Scenārijs: Pašreizējā situācija"</f>
        <v>EKOSISTĒMU PAKALPOJUMU VĒRTĒJUMA MATRICA (EUR/ha) - KOPSAVILKUMS.   1. Scenārijs: Pašreizējā situācija</v>
      </c>
      <c r="B2" s="451"/>
      <c r="C2" s="451"/>
      <c r="D2" s="451"/>
      <c r="E2" s="451"/>
      <c r="F2" s="451"/>
      <c r="G2" s="451"/>
      <c r="H2" s="451"/>
      <c r="I2" s="451"/>
      <c r="J2" s="451"/>
      <c r="K2" s="451"/>
      <c r="L2" s="451"/>
      <c r="M2" s="451"/>
      <c r="N2" s="451"/>
      <c r="O2" s="451"/>
      <c r="P2" s="451"/>
      <c r="Q2" s="451"/>
      <c r="R2" s="451"/>
      <c r="S2" s="451"/>
      <c r="T2" s="451"/>
      <c r="U2" s="451"/>
      <c r="V2" s="451"/>
      <c r="W2" s="451"/>
      <c r="X2" s="451"/>
      <c r="Y2" s="451"/>
      <c r="Z2" s="451"/>
      <c r="AA2" s="451"/>
      <c r="AB2" s="451"/>
      <c r="AC2" s="451"/>
      <c r="AD2" s="451"/>
      <c r="AE2" s="451"/>
      <c r="AF2" s="451"/>
      <c r="AG2" s="451"/>
      <c r="AH2" s="451"/>
      <c r="AI2" s="451"/>
      <c r="AJ2" s="451"/>
      <c r="AK2" s="451"/>
      <c r="AL2" s="451"/>
      <c r="AM2" s="451"/>
      <c r="AN2" s="451"/>
    </row>
    <row r="3" spans="1:40" ht="2.1" customHeight="1" x14ac:dyDescent="0.25">
      <c r="A3" s="452"/>
      <c r="B3" s="452"/>
      <c r="C3" s="452"/>
      <c r="D3" s="452"/>
      <c r="E3" s="452"/>
      <c r="F3" s="452"/>
      <c r="G3" s="452"/>
      <c r="H3" s="452"/>
      <c r="I3" s="452"/>
      <c r="J3" s="452"/>
      <c r="K3" s="452"/>
      <c r="L3" s="452"/>
      <c r="M3" s="452"/>
      <c r="N3" s="452"/>
      <c r="O3" s="452"/>
      <c r="P3" s="452"/>
      <c r="Q3" s="452"/>
      <c r="R3" s="452"/>
      <c r="S3" s="452"/>
      <c r="T3" s="452"/>
      <c r="U3" s="452"/>
      <c r="V3" s="452"/>
      <c r="W3" s="452"/>
      <c r="X3" s="452"/>
      <c r="Y3" s="452"/>
      <c r="Z3" s="452"/>
      <c r="AA3" s="452"/>
      <c r="AB3" s="452"/>
      <c r="AC3" s="452"/>
      <c r="AD3" s="452"/>
      <c r="AE3" s="452"/>
      <c r="AF3" s="452"/>
      <c r="AG3" s="452"/>
      <c r="AH3" s="452"/>
      <c r="AI3" s="452"/>
      <c r="AJ3" s="452"/>
      <c r="AK3" s="452"/>
      <c r="AL3" s="452"/>
      <c r="AM3" s="452"/>
      <c r="AN3" s="452"/>
    </row>
    <row r="4" spans="1:40" s="247" customFormat="1" x14ac:dyDescent="0.25">
      <c r="B4" s="248"/>
      <c r="C4" s="248"/>
      <c r="D4" s="248"/>
      <c r="E4" s="248"/>
      <c r="F4" s="248"/>
      <c r="G4" s="249"/>
      <c r="H4" s="248"/>
      <c r="I4" s="248"/>
      <c r="J4" s="248"/>
      <c r="K4" s="248"/>
      <c r="L4" s="248"/>
      <c r="M4" s="248"/>
      <c r="N4" s="248"/>
      <c r="O4" s="248"/>
      <c r="P4" s="248"/>
      <c r="Q4" s="248"/>
      <c r="R4" s="248"/>
      <c r="S4" s="248"/>
      <c r="T4" s="248"/>
      <c r="U4" s="248"/>
      <c r="V4" s="248"/>
      <c r="W4" s="248"/>
      <c r="X4" s="248"/>
      <c r="Y4" s="248"/>
      <c r="Z4" s="248"/>
      <c r="AA4" s="248"/>
      <c r="AB4" s="248"/>
      <c r="AC4" s="248"/>
      <c r="AD4" s="248"/>
      <c r="AE4" s="248"/>
      <c r="AF4" s="248"/>
      <c r="AG4" s="248"/>
      <c r="AH4" s="248"/>
      <c r="AI4" s="248"/>
      <c r="AJ4" s="248"/>
      <c r="AK4" s="248"/>
      <c r="AL4" s="248"/>
      <c r="AM4" s="248"/>
      <c r="AN4" s="250"/>
    </row>
    <row r="5" spans="1:40" s="254" customFormat="1" ht="15.75" x14ac:dyDescent="0.25">
      <c r="B5" s="255"/>
      <c r="C5" s="255"/>
      <c r="D5" s="255"/>
      <c r="E5" s="255"/>
      <c r="F5" s="255"/>
      <c r="G5" s="256"/>
      <c r="H5" s="427" t="s">
        <v>0</v>
      </c>
      <c r="I5" s="428"/>
      <c r="J5" s="428"/>
      <c r="K5" s="428"/>
      <c r="L5" s="428"/>
      <c r="M5" s="428"/>
      <c r="N5" s="428"/>
      <c r="O5" s="428"/>
      <c r="P5" s="428"/>
      <c r="Q5" s="428"/>
      <c r="R5" s="428"/>
      <c r="S5" s="428"/>
      <c r="T5" s="428"/>
      <c r="U5" s="428"/>
      <c r="V5" s="428"/>
      <c r="W5" s="428"/>
      <c r="X5" s="428"/>
      <c r="Y5" s="428"/>
      <c r="Z5" s="428"/>
      <c r="AA5" s="428"/>
      <c r="AB5" s="428"/>
      <c r="AC5" s="428"/>
      <c r="AD5" s="428"/>
      <c r="AE5" s="428"/>
      <c r="AF5" s="428"/>
      <c r="AG5" s="428"/>
      <c r="AH5" s="428"/>
      <c r="AI5" s="428"/>
      <c r="AJ5" s="428"/>
      <c r="AK5" s="428"/>
      <c r="AL5" s="428"/>
      <c r="AM5" s="428"/>
      <c r="AN5" s="251" t="s">
        <v>11</v>
      </c>
    </row>
    <row r="6" spans="1:40" s="257" customFormat="1" ht="23.1" customHeight="1" x14ac:dyDescent="0.25">
      <c r="B6" s="430" t="s">
        <v>200</v>
      </c>
      <c r="C6" s="430"/>
      <c r="D6" s="430"/>
      <c r="E6" s="430"/>
      <c r="F6" s="430"/>
      <c r="G6" s="433" t="s">
        <v>28</v>
      </c>
      <c r="H6" s="429" t="str">
        <f>'2. Datu ievade'!B9</f>
        <v>Pludmale</v>
      </c>
      <c r="I6" s="431" t="str">
        <f>'2. Datu ievade'!B10</f>
        <v>Kāpas</v>
      </c>
      <c r="J6" s="431"/>
      <c r="K6" s="431"/>
      <c r="L6" s="431"/>
      <c r="M6" s="431"/>
      <c r="N6" s="431" t="str">
        <f>'2. Datu ievade'!B15</f>
        <v>Upes un ezeri</v>
      </c>
      <c r="O6" s="431"/>
      <c r="P6" s="431"/>
      <c r="Q6" s="431"/>
      <c r="R6" s="431"/>
      <c r="S6" s="432"/>
      <c r="T6" s="463" t="str">
        <f>'2. Datu ievade'!B21</f>
        <v>Meži</v>
      </c>
      <c r="U6" s="464"/>
      <c r="V6" s="464"/>
      <c r="W6" s="464"/>
      <c r="X6" s="464"/>
      <c r="Y6" s="464"/>
      <c r="Z6" s="465"/>
      <c r="AA6" s="434" t="str">
        <f>'2. Datu ievade'!B28</f>
        <v>Ruderāli zālāji</v>
      </c>
      <c r="AB6" s="463" t="str">
        <f>'2. Datu ievade'!B29</f>
        <v>Apbūve/ urbānas teritorijas</v>
      </c>
      <c r="AC6" s="464"/>
      <c r="AD6" s="464"/>
      <c r="AE6" s="464"/>
      <c r="AF6" s="464"/>
      <c r="AG6" s="464"/>
      <c r="AH6" s="464"/>
      <c r="AI6" s="465"/>
      <c r="AJ6" s="421" t="str">
        <f>'2. Datu ievade'!B37</f>
        <v xml:space="preserve">1. lietotāja definēta papildus ģeotelpiskā vienība ekosistēmas/apakšsistēmas līmenī*  </v>
      </c>
      <c r="AK6" s="421" t="str">
        <f>'2. Datu ievade'!B38</f>
        <v xml:space="preserve">2. lietotāja definēta papildus ģeotelpiskā vienība ekosistēmas/apakšsistēmas līmenī*  </v>
      </c>
      <c r="AL6" s="421" t="str">
        <f>'2. Datu ievade'!B39</f>
        <v xml:space="preserve">3. lietotāja definēta papildus ģeotelpiskā vienība ekosistēmas/apakšsistēmas līmenī*  </v>
      </c>
      <c r="AM6" s="424" t="str">
        <f>'2. Datu ievade'!B40</f>
        <v xml:space="preserve">4. lietotāja definēta papildus ģeotelpiskā vienība ekosistēmas/apakšsistēmas līmenī*  </v>
      </c>
      <c r="AN6" s="450" t="s">
        <v>300</v>
      </c>
    </row>
    <row r="7" spans="1:40" s="254" customFormat="1" ht="25.15" customHeight="1" x14ac:dyDescent="0.25">
      <c r="B7" s="430"/>
      <c r="C7" s="430"/>
      <c r="D7" s="430"/>
      <c r="E7" s="430"/>
      <c r="F7" s="430"/>
      <c r="G7" s="433"/>
      <c r="H7" s="429"/>
      <c r="I7" s="429" t="str">
        <f>'2. Datu ievade'!C10</f>
        <v>Embrionālās kāpas (biotops 2110)</v>
      </c>
      <c r="J7" s="429" t="str">
        <f>'2. Datu ievade'!C11</f>
        <v>Priekškāpas (biotops 2120)</v>
      </c>
      <c r="K7" s="429" t="str">
        <f>'2. Datu ievade'!C12</f>
        <v>Lietotāja definēta papildus ģeotelpiskā vienība (citi jūras un iesāļu augteņu biotopi un/vai piejūras un iekšzemes kāpu biotopi)</v>
      </c>
      <c r="L7" s="429" t="str">
        <f>'2. Datu ievade'!C13</f>
        <v>Lietotāja definēta papildus ģeotelpiskā vienība (citi jūras un iesāļu augteņu biotopi un/vai piejūras un iekšzemes kāpu biotopi)</v>
      </c>
      <c r="M7" s="429" t="str">
        <f>'2. Datu ievade'!C14</f>
        <v>Lietotāja definēta papildus ģeotelpiskā vienība (citi jūras un iesāļu augteņu biotopi un/vai piejūras un iekšzemes kāpu biotopi)</v>
      </c>
      <c r="N7" s="437" t="str">
        <f>'2. Datu ievade'!C15</f>
        <v>Dabiski upju posmi (biotops 3260)</v>
      </c>
      <c r="O7" s="438"/>
      <c r="P7" s="439"/>
      <c r="Q7" s="434" t="str">
        <f>'2. Datu ievade'!C18</f>
        <v xml:space="preserve">Lietotāja definēta papildus ģeotelpiskā vienība (citi saldūdeņu biotopi vai upju/ezeru tipi) </v>
      </c>
      <c r="R7" s="434" t="str">
        <f>'2. Datu ievade'!C19</f>
        <v xml:space="preserve">Lietotāja definēta papildus ģeotelpiskā vienība (citi saldūdeņu biotopi vai upju/ezeru tipi) </v>
      </c>
      <c r="S7" s="429" t="str">
        <f>'2. Datu ievade'!C20</f>
        <v xml:space="preserve">Lietotāja definēta papildus ģeotelpiskā vienība (citi saldūdeņu biotopi vai upju/ezeru tipi) </v>
      </c>
      <c r="T7" s="429" t="str">
        <f>'2. Datu ievade'!C21</f>
        <v>Mežainas piejūras kāpas (biotops 2180)/Veci vai dabiski boreāli meži (biotops 9010*)</v>
      </c>
      <c r="U7" s="429"/>
      <c r="V7" s="429" t="str">
        <f>'2. Datu ievade'!C23</f>
        <v>Mežainas piejūras kāpas (biotops 2180)</v>
      </c>
      <c r="W7" s="364"/>
      <c r="X7" s="434" t="str">
        <f>'2. Datu ievade'!C25</f>
        <v>Lietotāja definēta papildus ģeotelpiskā vienība (citi meža biotopi un/vai meža tipi)</v>
      </c>
      <c r="Y7" s="434" t="str">
        <f>'2. Datu ievade'!C26</f>
        <v>Lietotāja definēta papildus ģeotelpiskā vienība (citi meža biotopi un/vai meža tipi)</v>
      </c>
      <c r="Z7" s="434" t="str">
        <f>'2. Datu ievade'!C27</f>
        <v>Lietotāja definēta papildus ģeotelpiskā vienība (citi meža biotopi un/vai meža tipi)</v>
      </c>
      <c r="AA7" s="436"/>
      <c r="AB7" s="429" t="str">
        <f>'2. Datu ievade'!C29</f>
        <v>mazstāvu dzīvojamās apbūves teritorija</v>
      </c>
      <c r="AC7" s="429" t="str">
        <f>'2. Datu ievade'!C30</f>
        <v>daudzstāvu dzīvojamās apbūves teritorija</v>
      </c>
      <c r="AD7" s="429" t="str">
        <f>'2. Datu ievade'!C31</f>
        <v>publiskās apbūves teritorija</v>
      </c>
      <c r="AE7" s="429" t="str">
        <f>'2. Datu ievade'!C32</f>
        <v>atsevišķas ēkas</v>
      </c>
      <c r="AF7" s="429" t="str">
        <f>'2. Datu ievade'!C33</f>
        <v>transporta infrastruktūras teritorija</v>
      </c>
      <c r="AG7" s="429" t="str">
        <f>'2. Datu ievade'!C34</f>
        <v>Lietotāja definēta papildus ģeotelpiskā vienība (citi apbūves/urbānu teritoriju tipi)</v>
      </c>
      <c r="AH7" s="429" t="str">
        <f>'2. Datu ievade'!C35</f>
        <v>Lietotāja definēta papildus ģeotelpiskā vienība (citi apbūves/urbānu teritoriju tipi)</v>
      </c>
      <c r="AI7" s="429" t="str">
        <f>'2. Datu ievade'!C36</f>
        <v>Lietotāja definēta papildus ģeotelpiskā vienība (citi apbūves/urbānu teritoriju tipi)</v>
      </c>
      <c r="AJ7" s="422"/>
      <c r="AK7" s="422"/>
      <c r="AL7" s="422"/>
      <c r="AM7" s="425"/>
      <c r="AN7" s="450"/>
    </row>
    <row r="8" spans="1:40" s="254" customFormat="1" ht="66.599999999999994" customHeight="1" x14ac:dyDescent="0.25">
      <c r="B8" s="430"/>
      <c r="C8" s="430"/>
      <c r="D8" s="430"/>
      <c r="E8" s="430"/>
      <c r="F8" s="430"/>
      <c r="G8" s="433"/>
      <c r="H8" s="429"/>
      <c r="I8" s="429"/>
      <c r="J8" s="429"/>
      <c r="K8" s="429"/>
      <c r="L8" s="429"/>
      <c r="M8" s="429"/>
      <c r="N8" s="262" t="str">
        <f>'2. Datu ievade'!D15</f>
        <v>Maza, strauja (ritrāla) upe: INČUPE</v>
      </c>
      <c r="O8" s="262" t="str">
        <f>'2. Datu ievade'!D16</f>
        <v>Vidēja, strauja (ritrāla) upe: PĒTERUPE</v>
      </c>
      <c r="P8" s="262" t="str">
        <f>'2. Datu ievade'!D17</f>
        <v>Upes vai tās posma nosaukums</v>
      </c>
      <c r="Q8" s="435"/>
      <c r="R8" s="435"/>
      <c r="S8" s="429"/>
      <c r="T8" s="262" t="str">
        <f>'2. Datu ievade'!D21</f>
        <v>pieaugusi un pāraugusi audze</v>
      </c>
      <c r="U8" s="262" t="str">
        <f>'2. Datu ievade'!D22</f>
        <v>vidēja vecuma un briestaudzes</v>
      </c>
      <c r="V8" s="262" t="str">
        <f>'2. Datu ievade'!D23</f>
        <v>pieaugusi un pāraugusi audze</v>
      </c>
      <c r="W8" s="262" t="str">
        <f>'2. Datu ievade'!D24</f>
        <v>vidēja vecuma un briestaudzes</v>
      </c>
      <c r="X8" s="435"/>
      <c r="Y8" s="435"/>
      <c r="Z8" s="435"/>
      <c r="AA8" s="435"/>
      <c r="AB8" s="364"/>
      <c r="AC8" s="364"/>
      <c r="AD8" s="364"/>
      <c r="AE8" s="364"/>
      <c r="AF8" s="364"/>
      <c r="AG8" s="364"/>
      <c r="AH8" s="364"/>
      <c r="AI8" s="429"/>
      <c r="AJ8" s="423"/>
      <c r="AK8" s="423"/>
      <c r="AL8" s="423"/>
      <c r="AM8" s="426"/>
      <c r="AN8" s="450"/>
    </row>
    <row r="9" spans="1:40" s="34" customFormat="1" x14ac:dyDescent="0.25">
      <c r="B9" s="430"/>
      <c r="C9" s="430"/>
      <c r="D9" s="430"/>
      <c r="E9" s="430"/>
      <c r="F9" s="430"/>
      <c r="G9" s="35" t="s">
        <v>29</v>
      </c>
      <c r="H9" s="36">
        <f t="array" ref="H9:AM9">TRANSPOSE('S-tmp'!F7:F38)</f>
        <v>16.399999999999999</v>
      </c>
      <c r="I9" s="36">
        <v>0.85</v>
      </c>
      <c r="J9" s="36">
        <v>8.3800000000000008</v>
      </c>
      <c r="K9" s="36">
        <v>0</v>
      </c>
      <c r="L9" s="36">
        <v>0</v>
      </c>
      <c r="M9" s="36">
        <v>0</v>
      </c>
      <c r="N9" s="36">
        <v>3.71</v>
      </c>
      <c r="O9" s="36">
        <v>3.71</v>
      </c>
      <c r="P9" s="36">
        <v>0</v>
      </c>
      <c r="Q9" s="36">
        <v>0</v>
      </c>
      <c r="R9" s="36">
        <v>0</v>
      </c>
      <c r="S9" s="36">
        <v>0</v>
      </c>
      <c r="T9" s="36">
        <v>12.05</v>
      </c>
      <c r="U9" s="36">
        <v>12.43</v>
      </c>
      <c r="V9" s="36">
        <v>13.39</v>
      </c>
      <c r="W9" s="36">
        <v>22.85</v>
      </c>
      <c r="X9" s="36">
        <v>0</v>
      </c>
      <c r="Y9" s="36">
        <v>0</v>
      </c>
      <c r="Z9" s="36">
        <v>0</v>
      </c>
      <c r="AA9" s="36">
        <v>2.35</v>
      </c>
      <c r="AB9" s="36">
        <v>25.63</v>
      </c>
      <c r="AC9" s="36">
        <v>0.73</v>
      </c>
      <c r="AD9" s="36">
        <v>2.85</v>
      </c>
      <c r="AE9" s="36">
        <v>0</v>
      </c>
      <c r="AF9" s="36">
        <v>7.52</v>
      </c>
      <c r="AG9" s="36">
        <v>0</v>
      </c>
      <c r="AH9" s="36">
        <v>0</v>
      </c>
      <c r="AI9" s="36">
        <v>0</v>
      </c>
      <c r="AJ9" s="36">
        <v>0</v>
      </c>
      <c r="AK9" s="36">
        <v>0</v>
      </c>
      <c r="AL9" s="36">
        <v>0</v>
      </c>
      <c r="AM9" s="59">
        <v>0</v>
      </c>
      <c r="AN9" s="450"/>
    </row>
    <row r="10" spans="1:40" ht="38.25" x14ac:dyDescent="0.25">
      <c r="A10" s="453" t="s">
        <v>241</v>
      </c>
      <c r="B10" s="37" t="s">
        <v>30</v>
      </c>
      <c r="C10" s="37" t="s">
        <v>31</v>
      </c>
      <c r="D10" s="37" t="s">
        <v>32</v>
      </c>
      <c r="E10" s="37" t="s">
        <v>33</v>
      </c>
      <c r="F10" s="37" t="s">
        <v>34</v>
      </c>
      <c r="G10" s="38"/>
      <c r="H10" s="39"/>
      <c r="I10" s="39"/>
      <c r="J10" s="39"/>
      <c r="K10" s="39"/>
      <c r="L10" s="39"/>
      <c r="M10" s="39"/>
      <c r="N10" s="40"/>
      <c r="O10" s="40"/>
      <c r="P10" s="40"/>
      <c r="Q10" s="40"/>
      <c r="R10" s="40"/>
      <c r="S10" s="40"/>
      <c r="T10" s="40"/>
      <c r="U10" s="40"/>
      <c r="V10" s="40"/>
      <c r="W10" s="40"/>
      <c r="X10" s="40"/>
      <c r="Y10" s="40"/>
      <c r="Z10" s="40"/>
      <c r="AA10" s="41"/>
      <c r="AB10" s="41"/>
      <c r="AC10" s="41"/>
      <c r="AD10" s="41"/>
      <c r="AE10" s="41"/>
      <c r="AF10" s="41"/>
      <c r="AG10" s="41"/>
      <c r="AH10" s="41"/>
      <c r="AI10" s="41"/>
      <c r="AJ10" s="41"/>
      <c r="AK10" s="40"/>
      <c r="AL10" s="40"/>
      <c r="AM10" s="60"/>
      <c r="AN10" s="450"/>
    </row>
    <row r="11" spans="1:40" ht="15" customHeight="1" x14ac:dyDescent="0.25">
      <c r="A11" s="454"/>
      <c r="B11" s="459" t="s">
        <v>35</v>
      </c>
      <c r="C11" s="440" t="s">
        <v>36</v>
      </c>
      <c r="D11" s="440" t="s">
        <v>37</v>
      </c>
      <c r="E11" s="264" t="s">
        <v>38</v>
      </c>
      <c r="F11" s="264" t="s">
        <v>39</v>
      </c>
      <c r="G11" s="42" t="s">
        <v>15</v>
      </c>
      <c r="H11" s="43">
        <f t="array" ref="H11:AM18">TRANSPOSE('S-tmp'!H7:O38)</f>
        <v>0</v>
      </c>
      <c r="I11" s="43">
        <v>0</v>
      </c>
      <c r="J11" s="43">
        <v>0</v>
      </c>
      <c r="K11" s="43">
        <v>0</v>
      </c>
      <c r="L11" s="43">
        <v>0</v>
      </c>
      <c r="M11" s="43">
        <v>0</v>
      </c>
      <c r="N11" s="43">
        <v>0</v>
      </c>
      <c r="O11" s="43">
        <v>0</v>
      </c>
      <c r="P11" s="43">
        <v>0</v>
      </c>
      <c r="Q11" s="43">
        <v>0</v>
      </c>
      <c r="R11" s="43">
        <v>0</v>
      </c>
      <c r="S11" s="43">
        <v>0</v>
      </c>
      <c r="T11" s="43">
        <v>5620</v>
      </c>
      <c r="U11" s="43">
        <v>1110</v>
      </c>
      <c r="V11" s="43">
        <v>5620</v>
      </c>
      <c r="W11" s="43">
        <v>1110</v>
      </c>
      <c r="X11" s="43">
        <v>0</v>
      </c>
      <c r="Y11" s="43">
        <v>0</v>
      </c>
      <c r="Z11" s="43">
        <v>0</v>
      </c>
      <c r="AA11" s="43">
        <v>0</v>
      </c>
      <c r="AB11" s="43">
        <v>0</v>
      </c>
      <c r="AC11" s="43">
        <v>0</v>
      </c>
      <c r="AD11" s="43">
        <v>0</v>
      </c>
      <c r="AE11" s="43">
        <v>0</v>
      </c>
      <c r="AF11" s="43">
        <v>0</v>
      </c>
      <c r="AG11" s="43">
        <v>0</v>
      </c>
      <c r="AH11" s="43">
        <v>0</v>
      </c>
      <c r="AI11" s="43">
        <v>0</v>
      </c>
      <c r="AJ11" s="43">
        <v>0</v>
      </c>
      <c r="AK11" s="43">
        <v>0</v>
      </c>
      <c r="AL11" s="43">
        <v>0</v>
      </c>
      <c r="AM11" s="61">
        <v>0</v>
      </c>
      <c r="AN11" s="62">
        <f>'4. Nodrošinājuma EP'!K40</f>
        <v>1370.9717726759502</v>
      </c>
    </row>
    <row r="12" spans="1:40" x14ac:dyDescent="0.25">
      <c r="A12" s="454"/>
      <c r="B12" s="459"/>
      <c r="C12" s="441"/>
      <c r="D12" s="442"/>
      <c r="E12" s="263" t="s">
        <v>40</v>
      </c>
      <c r="F12" s="263" t="s">
        <v>41</v>
      </c>
      <c r="G12" s="42" t="s">
        <v>17</v>
      </c>
      <c r="H12" s="43">
        <v>0</v>
      </c>
      <c r="I12" s="43">
        <v>0</v>
      </c>
      <c r="J12" s="43">
        <v>0</v>
      </c>
      <c r="K12" s="43">
        <v>0</v>
      </c>
      <c r="L12" s="43">
        <v>0</v>
      </c>
      <c r="M12" s="43">
        <v>0</v>
      </c>
      <c r="N12" s="43">
        <v>20.669698222405952</v>
      </c>
      <c r="O12" s="43">
        <v>20.669698222405952</v>
      </c>
      <c r="P12" s="43">
        <v>0</v>
      </c>
      <c r="Q12" s="43">
        <v>0</v>
      </c>
      <c r="R12" s="43">
        <v>0</v>
      </c>
      <c r="S12" s="43">
        <v>0</v>
      </c>
      <c r="T12" s="43">
        <v>0</v>
      </c>
      <c r="U12" s="43">
        <v>0</v>
      </c>
      <c r="V12" s="43">
        <v>0</v>
      </c>
      <c r="W12" s="43">
        <v>0</v>
      </c>
      <c r="X12" s="43">
        <v>0</v>
      </c>
      <c r="Y12" s="43">
        <v>0</v>
      </c>
      <c r="Z12" s="43">
        <v>0</v>
      </c>
      <c r="AA12" s="43">
        <v>0</v>
      </c>
      <c r="AB12" s="43">
        <v>0</v>
      </c>
      <c r="AC12" s="43">
        <v>0</v>
      </c>
      <c r="AD12" s="43">
        <v>0</v>
      </c>
      <c r="AE12" s="43">
        <v>0</v>
      </c>
      <c r="AF12" s="43">
        <v>0</v>
      </c>
      <c r="AG12" s="43">
        <v>0</v>
      </c>
      <c r="AH12" s="43">
        <v>0</v>
      </c>
      <c r="AI12" s="43">
        <v>0</v>
      </c>
      <c r="AJ12" s="43">
        <v>0</v>
      </c>
      <c r="AK12" s="43">
        <v>0</v>
      </c>
      <c r="AL12" s="43">
        <v>0</v>
      </c>
      <c r="AM12" s="61">
        <v>0</v>
      </c>
      <c r="AN12" s="62">
        <f>'4. Nodrošinājuma EP'!P40</f>
        <v>1.1544536003782622</v>
      </c>
    </row>
    <row r="13" spans="1:40" ht="22.5" x14ac:dyDescent="0.25">
      <c r="A13" s="454"/>
      <c r="B13" s="459"/>
      <c r="C13" s="444" t="s">
        <v>42</v>
      </c>
      <c r="D13" s="440" t="s">
        <v>37</v>
      </c>
      <c r="E13" s="263" t="s">
        <v>43</v>
      </c>
      <c r="F13" s="263" t="s">
        <v>44</v>
      </c>
      <c r="G13" s="42" t="s">
        <v>45</v>
      </c>
      <c r="H13" s="43">
        <v>0</v>
      </c>
      <c r="I13" s="43">
        <v>0</v>
      </c>
      <c r="J13" s="43">
        <v>0</v>
      </c>
      <c r="K13" s="43">
        <v>0</v>
      </c>
      <c r="L13" s="43">
        <v>0</v>
      </c>
      <c r="M13" s="43">
        <v>0</v>
      </c>
      <c r="N13" s="43">
        <v>0</v>
      </c>
      <c r="O13" s="43">
        <v>0</v>
      </c>
      <c r="P13" s="43">
        <v>0</v>
      </c>
      <c r="Q13" s="43">
        <v>0</v>
      </c>
      <c r="R13" s="43">
        <v>0</v>
      </c>
      <c r="S13" s="43">
        <v>0</v>
      </c>
      <c r="T13" s="43">
        <v>0</v>
      </c>
      <c r="U13" s="43">
        <v>0</v>
      </c>
      <c r="V13" s="43">
        <v>3181.59</v>
      </c>
      <c r="W13" s="43">
        <v>2937.7900000000004</v>
      </c>
      <c r="X13" s="43">
        <v>0</v>
      </c>
      <c r="Y13" s="43">
        <v>0</v>
      </c>
      <c r="Z13" s="43">
        <v>0</v>
      </c>
      <c r="AA13" s="43">
        <v>0</v>
      </c>
      <c r="AB13" s="43">
        <v>0</v>
      </c>
      <c r="AC13" s="43">
        <v>0</v>
      </c>
      <c r="AD13" s="43">
        <v>0</v>
      </c>
      <c r="AE13" s="43">
        <v>0</v>
      </c>
      <c r="AF13" s="43">
        <v>0</v>
      </c>
      <c r="AG13" s="43">
        <v>0</v>
      </c>
      <c r="AH13" s="43">
        <v>0</v>
      </c>
      <c r="AI13" s="43">
        <v>0</v>
      </c>
      <c r="AJ13" s="43">
        <v>0</v>
      </c>
      <c r="AK13" s="43">
        <v>0</v>
      </c>
      <c r="AL13" s="43">
        <v>0</v>
      </c>
      <c r="AM13" s="61">
        <v>0</v>
      </c>
      <c r="AN13" s="62">
        <f>'4. Nodrošinājuma EP'!U40</f>
        <v>825.96907489649982</v>
      </c>
    </row>
    <row r="14" spans="1:40" ht="22.5" x14ac:dyDescent="0.25">
      <c r="A14" s="454"/>
      <c r="B14" s="459"/>
      <c r="C14" s="460"/>
      <c r="D14" s="461"/>
      <c r="E14" s="263" t="s">
        <v>43</v>
      </c>
      <c r="F14" s="263" t="s">
        <v>46</v>
      </c>
      <c r="G14" s="42" t="s">
        <v>47</v>
      </c>
      <c r="H14" s="43">
        <v>0</v>
      </c>
      <c r="I14" s="43">
        <v>0</v>
      </c>
      <c r="J14" s="43">
        <v>0</v>
      </c>
      <c r="K14" s="43">
        <v>0</v>
      </c>
      <c r="L14" s="43">
        <v>0</v>
      </c>
      <c r="M14" s="43">
        <v>0</v>
      </c>
      <c r="N14" s="43">
        <v>0</v>
      </c>
      <c r="O14" s="43">
        <v>0</v>
      </c>
      <c r="P14" s="43">
        <v>0</v>
      </c>
      <c r="Q14" s="43">
        <v>0</v>
      </c>
      <c r="R14" s="43">
        <v>0</v>
      </c>
      <c r="S14" s="43">
        <v>0</v>
      </c>
      <c r="T14" s="43">
        <v>3125</v>
      </c>
      <c r="U14" s="43">
        <v>3125.0000000000005</v>
      </c>
      <c r="V14" s="43">
        <v>3125.0000000000005</v>
      </c>
      <c r="W14" s="43">
        <v>3125</v>
      </c>
      <c r="X14" s="43">
        <v>0</v>
      </c>
      <c r="Y14" s="43">
        <v>0</v>
      </c>
      <c r="Z14" s="43">
        <v>0</v>
      </c>
      <c r="AA14" s="43">
        <v>0</v>
      </c>
      <c r="AB14" s="43">
        <v>0</v>
      </c>
      <c r="AC14" s="43">
        <v>0</v>
      </c>
      <c r="AD14" s="43">
        <v>0</v>
      </c>
      <c r="AE14" s="43">
        <v>0</v>
      </c>
      <c r="AF14" s="43">
        <v>0</v>
      </c>
      <c r="AG14" s="43">
        <v>0</v>
      </c>
      <c r="AH14" s="43">
        <v>0</v>
      </c>
      <c r="AI14" s="43">
        <v>0</v>
      </c>
      <c r="AJ14" s="43">
        <v>0</v>
      </c>
      <c r="AK14" s="43">
        <v>0</v>
      </c>
      <c r="AL14" s="43">
        <v>0</v>
      </c>
      <c r="AM14" s="61">
        <v>0</v>
      </c>
      <c r="AN14" s="62">
        <f>'4. Nodrošinājuma EP'!AB40</f>
        <v>1428.3025969138123</v>
      </c>
    </row>
    <row r="15" spans="1:40" ht="33.75" x14ac:dyDescent="0.25">
      <c r="A15" s="454"/>
      <c r="B15" s="459"/>
      <c r="C15" s="264" t="s">
        <v>48</v>
      </c>
      <c r="D15" s="265" t="s">
        <v>49</v>
      </c>
      <c r="E15" s="263" t="s">
        <v>50</v>
      </c>
      <c r="F15" s="263" t="s">
        <v>51</v>
      </c>
      <c r="G15" s="42" t="s">
        <v>52</v>
      </c>
      <c r="H15" s="45">
        <v>0</v>
      </c>
      <c r="I15" s="45">
        <v>0</v>
      </c>
      <c r="J15" s="45">
        <v>0</v>
      </c>
      <c r="K15" s="45">
        <v>0</v>
      </c>
      <c r="L15" s="45">
        <v>0</v>
      </c>
      <c r="M15" s="45">
        <v>0</v>
      </c>
      <c r="N15" s="45">
        <v>0</v>
      </c>
      <c r="O15" s="45">
        <v>0</v>
      </c>
      <c r="P15" s="45">
        <v>0</v>
      </c>
      <c r="Q15" s="45">
        <v>0</v>
      </c>
      <c r="R15" s="45">
        <v>0</v>
      </c>
      <c r="S15" s="45">
        <v>0</v>
      </c>
      <c r="T15" s="45">
        <v>0</v>
      </c>
      <c r="U15" s="45">
        <v>0</v>
      </c>
      <c r="V15" s="45">
        <v>365.99999999999994</v>
      </c>
      <c r="W15" s="45">
        <v>337.99999999999994</v>
      </c>
      <c r="X15" s="45">
        <v>0</v>
      </c>
      <c r="Y15" s="45">
        <v>0</v>
      </c>
      <c r="Z15" s="45">
        <v>0</v>
      </c>
      <c r="AA15" s="45">
        <v>0</v>
      </c>
      <c r="AB15" s="45">
        <v>0</v>
      </c>
      <c r="AC15" s="45">
        <v>0</v>
      </c>
      <c r="AD15" s="45">
        <v>0</v>
      </c>
      <c r="AE15" s="45">
        <v>0</v>
      </c>
      <c r="AF15" s="45">
        <v>0</v>
      </c>
      <c r="AG15" s="45">
        <v>0</v>
      </c>
      <c r="AH15" s="45">
        <v>0</v>
      </c>
      <c r="AI15" s="45">
        <v>0</v>
      </c>
      <c r="AJ15" s="45">
        <v>0</v>
      </c>
      <c r="AK15" s="45">
        <v>0</v>
      </c>
      <c r="AL15" s="45">
        <v>0</v>
      </c>
      <c r="AM15" s="63">
        <v>0</v>
      </c>
      <c r="AN15" s="62">
        <f>'4. Nodrošinājuma EP'!AG40</f>
        <v>95.024764772299562</v>
      </c>
    </row>
    <row r="16" spans="1:40" x14ac:dyDescent="0.25">
      <c r="A16" s="454"/>
      <c r="B16" s="459"/>
      <c r="C16" s="418" t="str">
        <f>'2. Datu ievade'!O6</f>
        <v>Lietotāja definēta un aprēķināta papildus indikatora vērtība</v>
      </c>
      <c r="D16" s="419"/>
      <c r="E16" s="419"/>
      <c r="F16" s="420"/>
      <c r="G16" s="46" t="str">
        <f>'2. Datu ievade'!O7</f>
        <v>A6</v>
      </c>
      <c r="H16" s="45">
        <v>0</v>
      </c>
      <c r="I16" s="45">
        <v>0</v>
      </c>
      <c r="J16" s="45">
        <v>0</v>
      </c>
      <c r="K16" s="45">
        <v>0</v>
      </c>
      <c r="L16" s="45">
        <v>0</v>
      </c>
      <c r="M16" s="45">
        <v>0</v>
      </c>
      <c r="N16" s="45">
        <v>0</v>
      </c>
      <c r="O16" s="45">
        <v>0</v>
      </c>
      <c r="P16" s="45">
        <v>0</v>
      </c>
      <c r="Q16" s="45">
        <v>0</v>
      </c>
      <c r="R16" s="45">
        <v>0</v>
      </c>
      <c r="S16" s="45">
        <v>0</v>
      </c>
      <c r="T16" s="45">
        <v>0</v>
      </c>
      <c r="U16" s="45">
        <v>0</v>
      </c>
      <c r="V16" s="45">
        <v>0</v>
      </c>
      <c r="W16" s="45">
        <v>0</v>
      </c>
      <c r="X16" s="45">
        <v>0</v>
      </c>
      <c r="Y16" s="45">
        <v>0</v>
      </c>
      <c r="Z16" s="45">
        <v>0</v>
      </c>
      <c r="AA16" s="45">
        <v>0</v>
      </c>
      <c r="AB16" s="45">
        <v>0</v>
      </c>
      <c r="AC16" s="45">
        <v>0</v>
      </c>
      <c r="AD16" s="45">
        <v>0</v>
      </c>
      <c r="AE16" s="45">
        <v>0</v>
      </c>
      <c r="AF16" s="45">
        <v>0</v>
      </c>
      <c r="AG16" s="45">
        <v>0</v>
      </c>
      <c r="AH16" s="45">
        <v>0</v>
      </c>
      <c r="AI16" s="45">
        <v>0</v>
      </c>
      <c r="AJ16" s="45">
        <v>0</v>
      </c>
      <c r="AK16" s="45">
        <v>0</v>
      </c>
      <c r="AL16" s="45">
        <v>0</v>
      </c>
      <c r="AM16" s="63">
        <v>0</v>
      </c>
      <c r="AN16" s="62">
        <f>'4. Nodrošinājuma EP'!AJ40</f>
        <v>0</v>
      </c>
    </row>
    <row r="17" spans="1:41" x14ac:dyDescent="0.25">
      <c r="A17" s="454"/>
      <c r="B17" s="459"/>
      <c r="C17" s="418" t="str">
        <f>'2. Datu ievade'!P6</f>
        <v>Lietotāja definēta un aprēķināta papildus indikatora vērtība</v>
      </c>
      <c r="D17" s="419"/>
      <c r="E17" s="419"/>
      <c r="F17" s="420"/>
      <c r="G17" s="46" t="str">
        <f>'2. Datu ievade'!P7</f>
        <v>A7</v>
      </c>
      <c r="H17" s="45">
        <v>0</v>
      </c>
      <c r="I17" s="45">
        <v>0</v>
      </c>
      <c r="J17" s="45">
        <v>0</v>
      </c>
      <c r="K17" s="45">
        <v>0</v>
      </c>
      <c r="L17" s="45">
        <v>0</v>
      </c>
      <c r="M17" s="45">
        <v>0</v>
      </c>
      <c r="N17" s="45">
        <v>0</v>
      </c>
      <c r="O17" s="45">
        <v>0</v>
      </c>
      <c r="P17" s="45">
        <v>0</v>
      </c>
      <c r="Q17" s="45">
        <v>0</v>
      </c>
      <c r="R17" s="45">
        <v>0</v>
      </c>
      <c r="S17" s="45">
        <v>0</v>
      </c>
      <c r="T17" s="45">
        <v>0</v>
      </c>
      <c r="U17" s="45">
        <v>0</v>
      </c>
      <c r="V17" s="45">
        <v>0</v>
      </c>
      <c r="W17" s="45">
        <v>0</v>
      </c>
      <c r="X17" s="45">
        <v>0</v>
      </c>
      <c r="Y17" s="45">
        <v>0</v>
      </c>
      <c r="Z17" s="45">
        <v>0</v>
      </c>
      <c r="AA17" s="45">
        <v>0</v>
      </c>
      <c r="AB17" s="45">
        <v>0</v>
      </c>
      <c r="AC17" s="45">
        <v>0</v>
      </c>
      <c r="AD17" s="45">
        <v>0</v>
      </c>
      <c r="AE17" s="45">
        <v>0</v>
      </c>
      <c r="AF17" s="45">
        <v>0</v>
      </c>
      <c r="AG17" s="45">
        <v>0</v>
      </c>
      <c r="AH17" s="45">
        <v>0</v>
      </c>
      <c r="AI17" s="45">
        <v>0</v>
      </c>
      <c r="AJ17" s="45">
        <v>0</v>
      </c>
      <c r="AK17" s="45">
        <v>0</v>
      </c>
      <c r="AL17" s="45">
        <v>0</v>
      </c>
      <c r="AM17" s="63">
        <v>0</v>
      </c>
      <c r="AN17" s="62">
        <f>'4. Nodrošinājuma EP'!AM40</f>
        <v>0</v>
      </c>
    </row>
    <row r="18" spans="1:41" ht="14.25" customHeight="1" x14ac:dyDescent="0.25">
      <c r="A18" s="454"/>
      <c r="B18" s="459"/>
      <c r="C18" s="418" t="str">
        <f>'2. Datu ievade'!Q6</f>
        <v>Lietotāja definēta un aprēķināta papildus indikatora vērtība</v>
      </c>
      <c r="D18" s="419"/>
      <c r="E18" s="419"/>
      <c r="F18" s="420"/>
      <c r="G18" s="46" t="str">
        <f>'2. Datu ievade'!Q7</f>
        <v>A8</v>
      </c>
      <c r="H18" s="45">
        <v>0</v>
      </c>
      <c r="I18" s="45">
        <v>0</v>
      </c>
      <c r="J18" s="45">
        <v>0</v>
      </c>
      <c r="K18" s="45">
        <v>0</v>
      </c>
      <c r="L18" s="45">
        <v>0</v>
      </c>
      <c r="M18" s="45">
        <v>0</v>
      </c>
      <c r="N18" s="45">
        <v>0</v>
      </c>
      <c r="O18" s="45">
        <v>0</v>
      </c>
      <c r="P18" s="45">
        <v>0</v>
      </c>
      <c r="Q18" s="45">
        <v>0</v>
      </c>
      <c r="R18" s="45">
        <v>0</v>
      </c>
      <c r="S18" s="45">
        <v>0</v>
      </c>
      <c r="T18" s="45">
        <v>0</v>
      </c>
      <c r="U18" s="45">
        <v>0</v>
      </c>
      <c r="V18" s="45">
        <v>0</v>
      </c>
      <c r="W18" s="45">
        <v>0</v>
      </c>
      <c r="X18" s="45">
        <v>0</v>
      </c>
      <c r="Y18" s="45">
        <v>0</v>
      </c>
      <c r="Z18" s="45">
        <v>0</v>
      </c>
      <c r="AA18" s="45">
        <v>0</v>
      </c>
      <c r="AB18" s="45">
        <v>0</v>
      </c>
      <c r="AC18" s="45">
        <v>0</v>
      </c>
      <c r="AD18" s="45">
        <v>0</v>
      </c>
      <c r="AE18" s="45">
        <v>0</v>
      </c>
      <c r="AF18" s="45">
        <v>0</v>
      </c>
      <c r="AG18" s="45">
        <v>0</v>
      </c>
      <c r="AH18" s="45">
        <v>0</v>
      </c>
      <c r="AI18" s="45">
        <v>0</v>
      </c>
      <c r="AJ18" s="45">
        <v>0</v>
      </c>
      <c r="AK18" s="45">
        <v>0</v>
      </c>
      <c r="AL18" s="45">
        <v>0</v>
      </c>
      <c r="AM18" s="63">
        <v>0</v>
      </c>
      <c r="AN18" s="62">
        <f>'4. Nodrošinājuma EP'!AP40</f>
        <v>0</v>
      </c>
    </row>
    <row r="19" spans="1:41" ht="14.25" customHeight="1" x14ac:dyDescent="0.25">
      <c r="A19" s="454"/>
      <c r="B19" s="459"/>
      <c r="C19" s="446" t="s">
        <v>11</v>
      </c>
      <c r="D19" s="447"/>
      <c r="E19" s="447"/>
      <c r="F19" s="447"/>
      <c r="G19" s="448"/>
      <c r="H19" s="47">
        <f>SUM(H11:H18)</f>
        <v>0</v>
      </c>
      <c r="I19" s="47">
        <f t="shared" ref="I19:AM19" si="0">SUM(I11:I18)</f>
        <v>0</v>
      </c>
      <c r="J19" s="47">
        <f t="shared" si="0"/>
        <v>0</v>
      </c>
      <c r="K19" s="47">
        <f t="shared" si="0"/>
        <v>0</v>
      </c>
      <c r="L19" s="47">
        <f t="shared" si="0"/>
        <v>0</v>
      </c>
      <c r="M19" s="47">
        <f t="shared" si="0"/>
        <v>0</v>
      </c>
      <c r="N19" s="47">
        <f t="shared" si="0"/>
        <v>20.669698222405952</v>
      </c>
      <c r="O19" s="47">
        <f t="shared" si="0"/>
        <v>20.669698222405952</v>
      </c>
      <c r="P19" s="47">
        <f t="shared" si="0"/>
        <v>0</v>
      </c>
      <c r="Q19" s="47">
        <f t="shared" si="0"/>
        <v>0</v>
      </c>
      <c r="R19" s="47">
        <f t="shared" si="0"/>
        <v>0</v>
      </c>
      <c r="S19" s="47">
        <f t="shared" si="0"/>
        <v>0</v>
      </c>
      <c r="T19" s="47">
        <f t="shared" si="0"/>
        <v>8745</v>
      </c>
      <c r="U19" s="47">
        <f t="shared" si="0"/>
        <v>4235</v>
      </c>
      <c r="V19" s="47">
        <f t="shared" si="0"/>
        <v>12292.59</v>
      </c>
      <c r="W19" s="47">
        <f t="shared" si="0"/>
        <v>7510.7900000000009</v>
      </c>
      <c r="X19" s="47">
        <f t="shared" si="0"/>
        <v>0</v>
      </c>
      <c r="Y19" s="47">
        <f t="shared" si="0"/>
        <v>0</v>
      </c>
      <c r="Z19" s="47">
        <f t="shared" si="0"/>
        <v>0</v>
      </c>
      <c r="AA19" s="47">
        <f t="shared" si="0"/>
        <v>0</v>
      </c>
      <c r="AB19" s="47">
        <f t="shared" si="0"/>
        <v>0</v>
      </c>
      <c r="AC19" s="47">
        <f t="shared" si="0"/>
        <v>0</v>
      </c>
      <c r="AD19" s="47">
        <f t="shared" si="0"/>
        <v>0</v>
      </c>
      <c r="AE19" s="47">
        <f t="shared" si="0"/>
        <v>0</v>
      </c>
      <c r="AF19" s="47">
        <f t="shared" si="0"/>
        <v>0</v>
      </c>
      <c r="AG19" s="47">
        <f t="shared" si="0"/>
        <v>0</v>
      </c>
      <c r="AH19" s="47">
        <f t="shared" si="0"/>
        <v>0</v>
      </c>
      <c r="AI19" s="47">
        <f t="shared" si="0"/>
        <v>0</v>
      </c>
      <c r="AJ19" s="47">
        <f t="shared" si="0"/>
        <v>0</v>
      </c>
      <c r="AK19" s="47">
        <f t="shared" si="0"/>
        <v>0</v>
      </c>
      <c r="AL19" s="47">
        <f t="shared" si="0"/>
        <v>0</v>
      </c>
      <c r="AM19" s="47">
        <f t="shared" si="0"/>
        <v>0</v>
      </c>
      <c r="AN19" s="64">
        <f>SUM(AN11:AN18)</f>
        <v>3721.4226628589399</v>
      </c>
    </row>
    <row r="20" spans="1:41" ht="33.75" x14ac:dyDescent="0.25">
      <c r="A20" s="454"/>
      <c r="B20" s="459" t="s">
        <v>53</v>
      </c>
      <c r="C20" s="462" t="s">
        <v>54</v>
      </c>
      <c r="D20" s="443" t="s">
        <v>55</v>
      </c>
      <c r="E20" s="263" t="s">
        <v>56</v>
      </c>
      <c r="F20" s="263" t="s">
        <v>57</v>
      </c>
      <c r="G20" s="42" t="s">
        <v>58</v>
      </c>
      <c r="H20" s="45">
        <f t="array" ref="H20:AM35">TRANSPOSE('S-tmp'!Q7:AF38)</f>
        <v>43.199999999999996</v>
      </c>
      <c r="I20" s="45">
        <v>43.2</v>
      </c>
      <c r="J20" s="45">
        <v>43.199999999999996</v>
      </c>
      <c r="K20" s="45">
        <v>0</v>
      </c>
      <c r="L20" s="45">
        <v>0</v>
      </c>
      <c r="M20" s="45">
        <v>0</v>
      </c>
      <c r="N20" s="45">
        <v>0</v>
      </c>
      <c r="O20" s="45">
        <v>0</v>
      </c>
      <c r="P20" s="45">
        <v>0</v>
      </c>
      <c r="Q20" s="45">
        <v>0</v>
      </c>
      <c r="R20" s="45">
        <v>0</v>
      </c>
      <c r="S20" s="45">
        <v>0</v>
      </c>
      <c r="T20" s="45">
        <v>46.038831344424196</v>
      </c>
      <c r="U20" s="45">
        <v>69.058247016636301</v>
      </c>
      <c r="V20" s="45">
        <v>69.058247016636287</v>
      </c>
      <c r="W20" s="45">
        <v>69.058247016636301</v>
      </c>
      <c r="X20" s="45">
        <v>0</v>
      </c>
      <c r="Y20" s="45">
        <v>0</v>
      </c>
      <c r="Z20" s="45">
        <v>0</v>
      </c>
      <c r="AA20" s="45">
        <v>43.199999999999996</v>
      </c>
      <c r="AB20" s="45">
        <v>0</v>
      </c>
      <c r="AC20" s="45">
        <v>0</v>
      </c>
      <c r="AD20" s="45">
        <v>0</v>
      </c>
      <c r="AE20" s="45">
        <v>0</v>
      </c>
      <c r="AF20" s="45">
        <v>0</v>
      </c>
      <c r="AG20" s="45">
        <v>0</v>
      </c>
      <c r="AH20" s="45">
        <v>0</v>
      </c>
      <c r="AI20" s="45">
        <v>0</v>
      </c>
      <c r="AJ20" s="45">
        <v>0</v>
      </c>
      <c r="AK20" s="45">
        <v>0</v>
      </c>
      <c r="AL20" s="45">
        <v>0</v>
      </c>
      <c r="AM20" s="63">
        <v>0</v>
      </c>
      <c r="AN20" s="62">
        <f>'5. Regulējošie EP'!N40</f>
        <v>38.574097101994731</v>
      </c>
      <c r="AO20" s="127"/>
    </row>
    <row r="21" spans="1:41" ht="22.5" x14ac:dyDescent="0.25">
      <c r="A21" s="454"/>
      <c r="B21" s="459"/>
      <c r="C21" s="462"/>
      <c r="D21" s="443"/>
      <c r="E21" s="263" t="s">
        <v>59</v>
      </c>
      <c r="F21" s="49" t="s">
        <v>60</v>
      </c>
      <c r="G21" s="42" t="s">
        <v>61</v>
      </c>
      <c r="H21" s="45">
        <v>0</v>
      </c>
      <c r="I21" s="45">
        <v>0</v>
      </c>
      <c r="J21" s="45">
        <v>0</v>
      </c>
      <c r="K21" s="45">
        <v>0</v>
      </c>
      <c r="L21" s="45">
        <v>0</v>
      </c>
      <c r="M21" s="45">
        <v>0</v>
      </c>
      <c r="N21" s="45">
        <v>1638.7333333333333</v>
      </c>
      <c r="O21" s="45">
        <v>3277.4666666666667</v>
      </c>
      <c r="P21" s="45">
        <v>0</v>
      </c>
      <c r="Q21" s="45">
        <v>0</v>
      </c>
      <c r="R21" s="45">
        <v>0</v>
      </c>
      <c r="S21" s="45">
        <v>0</v>
      </c>
      <c r="T21" s="45">
        <v>0</v>
      </c>
      <c r="U21" s="45">
        <v>0</v>
      </c>
      <c r="V21" s="45">
        <v>0</v>
      </c>
      <c r="W21" s="45">
        <v>0</v>
      </c>
      <c r="X21" s="45">
        <v>0</v>
      </c>
      <c r="Y21" s="45">
        <v>0</v>
      </c>
      <c r="Z21" s="45">
        <v>0</v>
      </c>
      <c r="AA21" s="45">
        <v>0</v>
      </c>
      <c r="AB21" s="45">
        <v>0</v>
      </c>
      <c r="AC21" s="45">
        <v>0</v>
      </c>
      <c r="AD21" s="45">
        <v>0</v>
      </c>
      <c r="AE21" s="45">
        <v>0</v>
      </c>
      <c r="AF21" s="45">
        <v>0</v>
      </c>
      <c r="AG21" s="45">
        <v>0</v>
      </c>
      <c r="AH21" s="45">
        <v>0</v>
      </c>
      <c r="AI21" s="45">
        <v>0</v>
      </c>
      <c r="AJ21" s="45">
        <v>0</v>
      </c>
      <c r="AK21" s="45">
        <v>0</v>
      </c>
      <c r="AL21" s="45">
        <v>0</v>
      </c>
      <c r="AM21" s="63">
        <v>0</v>
      </c>
      <c r="AN21" s="62">
        <f>'5. Regulējošie EP'!V40</f>
        <v>137.29094467444483</v>
      </c>
    </row>
    <row r="22" spans="1:41" ht="25.35" customHeight="1" x14ac:dyDescent="0.25">
      <c r="A22" s="454"/>
      <c r="B22" s="459"/>
      <c r="C22" s="462"/>
      <c r="D22" s="443"/>
      <c r="E22" s="263" t="s">
        <v>62</v>
      </c>
      <c r="F22" s="263" t="s">
        <v>63</v>
      </c>
      <c r="G22" s="42" t="s">
        <v>64</v>
      </c>
      <c r="H22" s="45">
        <v>0</v>
      </c>
      <c r="I22" s="45">
        <v>0</v>
      </c>
      <c r="J22" s="45">
        <v>0</v>
      </c>
      <c r="K22" s="45">
        <v>0</v>
      </c>
      <c r="L22" s="45">
        <v>0</v>
      </c>
      <c r="M22" s="45">
        <v>0</v>
      </c>
      <c r="N22" s="45">
        <v>0</v>
      </c>
      <c r="O22" s="45">
        <v>0</v>
      </c>
      <c r="P22" s="45">
        <v>0</v>
      </c>
      <c r="Q22" s="45">
        <v>0</v>
      </c>
      <c r="R22" s="45">
        <v>0</v>
      </c>
      <c r="S22" s="45">
        <v>0</v>
      </c>
      <c r="T22" s="45">
        <v>17031.84</v>
      </c>
      <c r="U22" s="45">
        <v>19464.960000000003</v>
      </c>
      <c r="V22" s="45">
        <v>17031.84</v>
      </c>
      <c r="W22" s="45">
        <v>19464.960000000003</v>
      </c>
      <c r="X22" s="45">
        <v>0</v>
      </c>
      <c r="Y22" s="45">
        <v>0</v>
      </c>
      <c r="Z22" s="45">
        <v>0</v>
      </c>
      <c r="AA22" s="45">
        <v>0</v>
      </c>
      <c r="AB22" s="45">
        <v>0</v>
      </c>
      <c r="AC22" s="45">
        <v>0</v>
      </c>
      <c r="AD22" s="45">
        <v>0</v>
      </c>
      <c r="AE22" s="45">
        <v>0</v>
      </c>
      <c r="AF22" s="45">
        <v>0</v>
      </c>
      <c r="AG22" s="45">
        <v>0</v>
      </c>
      <c r="AH22" s="45">
        <v>0</v>
      </c>
      <c r="AI22" s="45">
        <v>0</v>
      </c>
      <c r="AJ22" s="45">
        <v>0</v>
      </c>
      <c r="AK22" s="45">
        <v>0</v>
      </c>
      <c r="AL22" s="45">
        <v>0</v>
      </c>
      <c r="AM22" s="63">
        <v>0</v>
      </c>
      <c r="AN22" s="62">
        <f>'5. Regulējošie EP'!Z40</f>
        <v>8430.6646473466317</v>
      </c>
    </row>
    <row r="23" spans="1:41" ht="33.75" x14ac:dyDescent="0.25">
      <c r="A23" s="454"/>
      <c r="B23" s="459"/>
      <c r="C23" s="443" t="s">
        <v>65</v>
      </c>
      <c r="D23" s="443" t="s">
        <v>66</v>
      </c>
      <c r="E23" s="263" t="s">
        <v>67</v>
      </c>
      <c r="F23" s="263" t="s">
        <v>68</v>
      </c>
      <c r="G23" s="42" t="s">
        <v>69</v>
      </c>
      <c r="H23" s="45">
        <v>0</v>
      </c>
      <c r="I23" s="45">
        <v>3938.7622941510504</v>
      </c>
      <c r="J23" s="45">
        <v>7877.5245883021016</v>
      </c>
      <c r="K23" s="45">
        <v>0</v>
      </c>
      <c r="L23" s="45">
        <v>0</v>
      </c>
      <c r="M23" s="45">
        <v>0</v>
      </c>
      <c r="N23" s="45">
        <v>0</v>
      </c>
      <c r="O23" s="45">
        <v>0</v>
      </c>
      <c r="P23" s="45">
        <v>0</v>
      </c>
      <c r="Q23" s="45">
        <v>0</v>
      </c>
      <c r="R23" s="45">
        <v>0</v>
      </c>
      <c r="S23" s="45">
        <v>0</v>
      </c>
      <c r="T23" s="45">
        <v>0</v>
      </c>
      <c r="U23" s="45">
        <v>0</v>
      </c>
      <c r="V23" s="45">
        <v>0</v>
      </c>
      <c r="W23" s="45">
        <v>0</v>
      </c>
      <c r="X23" s="45">
        <v>0</v>
      </c>
      <c r="Y23" s="45">
        <v>0</v>
      </c>
      <c r="Z23" s="45">
        <v>0</v>
      </c>
      <c r="AA23" s="45">
        <v>0</v>
      </c>
      <c r="AB23" s="45">
        <v>0</v>
      </c>
      <c r="AC23" s="45">
        <v>0</v>
      </c>
      <c r="AD23" s="45">
        <v>0</v>
      </c>
      <c r="AE23" s="45">
        <v>0</v>
      </c>
      <c r="AF23" s="45">
        <v>0</v>
      </c>
      <c r="AG23" s="45">
        <v>0</v>
      </c>
      <c r="AH23" s="45">
        <v>0</v>
      </c>
      <c r="AI23" s="45">
        <v>0</v>
      </c>
      <c r="AJ23" s="45">
        <v>0</v>
      </c>
      <c r="AK23" s="45">
        <v>0</v>
      </c>
      <c r="AL23" s="45">
        <v>0</v>
      </c>
      <c r="AM23" s="63">
        <v>0</v>
      </c>
      <c r="AN23" s="62">
        <f>'5. Regulējošie EP'!AH40</f>
        <v>522.10465939028973</v>
      </c>
    </row>
    <row r="24" spans="1:41" ht="27.2" customHeight="1" x14ac:dyDescent="0.25">
      <c r="A24" s="454"/>
      <c r="B24" s="459"/>
      <c r="C24" s="443"/>
      <c r="D24" s="443"/>
      <c r="E24" s="263" t="s">
        <v>70</v>
      </c>
      <c r="F24" s="263" t="s">
        <v>71</v>
      </c>
      <c r="G24" s="42" t="s">
        <v>72</v>
      </c>
      <c r="H24" s="45">
        <v>15548.780487804879</v>
      </c>
      <c r="I24" s="45">
        <v>0</v>
      </c>
      <c r="J24" s="45">
        <v>0</v>
      </c>
      <c r="K24" s="45">
        <v>0</v>
      </c>
      <c r="L24" s="45">
        <v>0</v>
      </c>
      <c r="M24" s="45">
        <v>0</v>
      </c>
      <c r="N24" s="45">
        <v>0</v>
      </c>
      <c r="O24" s="45">
        <v>0</v>
      </c>
      <c r="P24" s="45">
        <v>0</v>
      </c>
      <c r="Q24" s="45">
        <v>0</v>
      </c>
      <c r="R24" s="45">
        <v>0</v>
      </c>
      <c r="S24" s="45">
        <v>0</v>
      </c>
      <c r="T24" s="45">
        <v>0</v>
      </c>
      <c r="U24" s="45">
        <v>0</v>
      </c>
      <c r="V24" s="45">
        <v>0</v>
      </c>
      <c r="W24" s="45">
        <v>0</v>
      </c>
      <c r="X24" s="45">
        <v>0</v>
      </c>
      <c r="Y24" s="45">
        <v>0</v>
      </c>
      <c r="Z24" s="45">
        <v>0</v>
      </c>
      <c r="AA24" s="45">
        <v>0</v>
      </c>
      <c r="AB24" s="45">
        <v>0</v>
      </c>
      <c r="AC24" s="45">
        <v>0</v>
      </c>
      <c r="AD24" s="45">
        <v>0</v>
      </c>
      <c r="AE24" s="45">
        <v>0</v>
      </c>
      <c r="AF24" s="45">
        <v>0</v>
      </c>
      <c r="AG24" s="45">
        <v>0</v>
      </c>
      <c r="AH24" s="45">
        <v>0</v>
      </c>
      <c r="AI24" s="45">
        <v>0</v>
      </c>
      <c r="AJ24" s="45">
        <v>0</v>
      </c>
      <c r="AK24" s="45">
        <v>0</v>
      </c>
      <c r="AL24" s="45">
        <v>0</v>
      </c>
      <c r="AM24" s="63">
        <v>0</v>
      </c>
      <c r="AN24" s="62">
        <f>'5. Regulējošie EP'!AM40</f>
        <v>1919.4580353782458</v>
      </c>
    </row>
    <row r="25" spans="1:41" ht="30.6" customHeight="1" x14ac:dyDescent="0.25">
      <c r="A25" s="454"/>
      <c r="B25" s="459"/>
      <c r="C25" s="443"/>
      <c r="D25" s="443" t="s">
        <v>73</v>
      </c>
      <c r="E25" s="263" t="s">
        <v>74</v>
      </c>
      <c r="F25" s="263" t="s">
        <v>213</v>
      </c>
      <c r="G25" s="42" t="s">
        <v>75</v>
      </c>
      <c r="H25" s="45">
        <v>0</v>
      </c>
      <c r="I25" s="45">
        <v>0</v>
      </c>
      <c r="J25" s="45">
        <v>0</v>
      </c>
      <c r="K25" s="45">
        <v>0</v>
      </c>
      <c r="L25" s="45">
        <v>0</v>
      </c>
      <c r="M25" s="45">
        <v>0</v>
      </c>
      <c r="N25" s="45">
        <v>0</v>
      </c>
      <c r="O25" s="45">
        <v>0</v>
      </c>
      <c r="P25" s="45">
        <v>0</v>
      </c>
      <c r="Q25" s="45">
        <v>0</v>
      </c>
      <c r="R25" s="45">
        <v>0</v>
      </c>
      <c r="S25" s="45">
        <v>0</v>
      </c>
      <c r="T25" s="45">
        <v>134.8102189781022</v>
      </c>
      <c r="U25" s="45">
        <v>154.06882168925966</v>
      </c>
      <c r="V25" s="45">
        <v>134.8102189781022</v>
      </c>
      <c r="W25" s="45">
        <v>154.06882168925966</v>
      </c>
      <c r="X25" s="45">
        <v>0</v>
      </c>
      <c r="Y25" s="45">
        <v>0</v>
      </c>
      <c r="Z25" s="45">
        <v>0</v>
      </c>
      <c r="AA25" s="45">
        <v>0</v>
      </c>
      <c r="AB25" s="45">
        <v>0</v>
      </c>
      <c r="AC25" s="45">
        <v>0</v>
      </c>
      <c r="AD25" s="45">
        <v>0</v>
      </c>
      <c r="AE25" s="45">
        <v>0</v>
      </c>
      <c r="AF25" s="45">
        <v>0</v>
      </c>
      <c r="AG25" s="45">
        <v>0</v>
      </c>
      <c r="AH25" s="45">
        <v>0</v>
      </c>
      <c r="AI25" s="45">
        <v>0</v>
      </c>
      <c r="AJ25" s="45">
        <v>0</v>
      </c>
      <c r="AK25" s="45">
        <v>0</v>
      </c>
      <c r="AL25" s="45">
        <v>0</v>
      </c>
      <c r="AM25" s="63">
        <v>0</v>
      </c>
      <c r="AN25" s="62">
        <f>'5. Regulējošie EP'!AW40</f>
        <v>66.730297327813318</v>
      </c>
    </row>
    <row r="26" spans="1:41" ht="33.75" x14ac:dyDescent="0.25">
      <c r="A26" s="454"/>
      <c r="B26" s="459"/>
      <c r="C26" s="443"/>
      <c r="D26" s="443"/>
      <c r="E26" s="263" t="s">
        <v>76</v>
      </c>
      <c r="F26" s="263" t="s">
        <v>68</v>
      </c>
      <c r="G26" s="42" t="s">
        <v>69</v>
      </c>
      <c r="H26" s="45">
        <v>0</v>
      </c>
      <c r="I26" s="45">
        <v>3938.7622941510504</v>
      </c>
      <c r="J26" s="45">
        <v>7877.5245883021016</v>
      </c>
      <c r="K26" s="45">
        <v>0</v>
      </c>
      <c r="L26" s="45">
        <v>0</v>
      </c>
      <c r="M26" s="45">
        <v>0</v>
      </c>
      <c r="N26" s="45">
        <v>0</v>
      </c>
      <c r="O26" s="45">
        <v>0</v>
      </c>
      <c r="P26" s="45">
        <v>0</v>
      </c>
      <c r="Q26" s="45">
        <v>0</v>
      </c>
      <c r="R26" s="45">
        <v>0</v>
      </c>
      <c r="S26" s="45">
        <v>0</v>
      </c>
      <c r="T26" s="45">
        <v>0</v>
      </c>
      <c r="U26" s="45">
        <v>0</v>
      </c>
      <c r="V26" s="45">
        <v>0</v>
      </c>
      <c r="W26" s="45">
        <v>0</v>
      </c>
      <c r="X26" s="45">
        <v>0</v>
      </c>
      <c r="Y26" s="45">
        <v>0</v>
      </c>
      <c r="Z26" s="45">
        <v>0</v>
      </c>
      <c r="AA26" s="45">
        <v>0</v>
      </c>
      <c r="AB26" s="45">
        <v>0</v>
      </c>
      <c r="AC26" s="45">
        <v>0</v>
      </c>
      <c r="AD26" s="45">
        <v>0</v>
      </c>
      <c r="AE26" s="45">
        <v>0</v>
      </c>
      <c r="AF26" s="45">
        <v>0</v>
      </c>
      <c r="AG26" s="45">
        <v>0</v>
      </c>
      <c r="AH26" s="45">
        <v>0</v>
      </c>
      <c r="AI26" s="45">
        <v>0</v>
      </c>
      <c r="AJ26" s="45">
        <v>0</v>
      </c>
      <c r="AK26" s="45">
        <v>0</v>
      </c>
      <c r="AL26" s="45">
        <v>0</v>
      </c>
      <c r="AM26" s="63">
        <v>0</v>
      </c>
      <c r="AN26" s="62">
        <f>AN23</f>
        <v>522.10465939028973</v>
      </c>
    </row>
    <row r="27" spans="1:41" x14ac:dyDescent="0.25">
      <c r="A27" s="454"/>
      <c r="B27" s="459"/>
      <c r="C27" s="443"/>
      <c r="D27" s="263" t="s">
        <v>77</v>
      </c>
      <c r="E27" s="263" t="s">
        <v>78</v>
      </c>
      <c r="F27" s="263" t="s">
        <v>79</v>
      </c>
      <c r="G27" s="50" t="s">
        <v>80</v>
      </c>
      <c r="H27" s="45">
        <v>4893.2968223300177</v>
      </c>
      <c r="I27" s="45">
        <v>4893.2968223300177</v>
      </c>
      <c r="J27" s="45">
        <v>4893.2968223300177</v>
      </c>
      <c r="K27" s="45">
        <v>0</v>
      </c>
      <c r="L27" s="45">
        <v>0</v>
      </c>
      <c r="M27" s="45">
        <v>0</v>
      </c>
      <c r="N27" s="45">
        <v>0</v>
      </c>
      <c r="O27" s="45">
        <v>0</v>
      </c>
      <c r="P27" s="45">
        <v>0</v>
      </c>
      <c r="Q27" s="45">
        <v>0</v>
      </c>
      <c r="R27" s="45">
        <v>0</v>
      </c>
      <c r="S27" s="45">
        <v>0</v>
      </c>
      <c r="T27" s="45">
        <v>4893.2968223300177</v>
      </c>
      <c r="U27" s="45">
        <v>9786.5936446600354</v>
      </c>
      <c r="V27" s="45">
        <v>4893.2968223300177</v>
      </c>
      <c r="W27" s="45">
        <v>9786.5936446600354</v>
      </c>
      <c r="X27" s="45">
        <v>0</v>
      </c>
      <c r="Y27" s="45">
        <v>0</v>
      </c>
      <c r="Z27" s="45">
        <v>0</v>
      </c>
      <c r="AA27" s="45">
        <v>0</v>
      </c>
      <c r="AB27" s="45">
        <v>0</v>
      </c>
      <c r="AC27" s="45">
        <v>0</v>
      </c>
      <c r="AD27" s="45">
        <v>0</v>
      </c>
      <c r="AE27" s="45">
        <v>0</v>
      </c>
      <c r="AF27" s="45">
        <v>0</v>
      </c>
      <c r="AG27" s="45">
        <v>0</v>
      </c>
      <c r="AH27" s="45">
        <v>0</v>
      </c>
      <c r="AI27" s="45">
        <v>0</v>
      </c>
      <c r="AJ27" s="45">
        <v>0</v>
      </c>
      <c r="AK27" s="45">
        <v>0</v>
      </c>
      <c r="AL27" s="45">
        <v>0</v>
      </c>
      <c r="AM27" s="63">
        <v>0</v>
      </c>
      <c r="AN27" s="62">
        <f>'5. Regulējošie EP'!BE40</f>
        <v>4480.0277945050811</v>
      </c>
    </row>
    <row r="28" spans="1:41" ht="45" x14ac:dyDescent="0.25">
      <c r="A28" s="454"/>
      <c r="B28" s="459"/>
      <c r="C28" s="449" t="s">
        <v>81</v>
      </c>
      <c r="D28" s="263" t="s">
        <v>82</v>
      </c>
      <c r="E28" s="263" t="s">
        <v>83</v>
      </c>
      <c r="F28" s="263" t="s">
        <v>84</v>
      </c>
      <c r="G28" s="42" t="s">
        <v>85</v>
      </c>
      <c r="H28" s="45">
        <v>19.649999999999995</v>
      </c>
      <c r="I28" s="45">
        <v>0</v>
      </c>
      <c r="J28" s="45">
        <v>19.649999999999995</v>
      </c>
      <c r="K28" s="45">
        <v>0</v>
      </c>
      <c r="L28" s="45">
        <v>0</v>
      </c>
      <c r="M28" s="45">
        <v>0</v>
      </c>
      <c r="N28" s="45">
        <v>280.4864431780087</v>
      </c>
      <c r="O28" s="45">
        <v>280.4864431780087</v>
      </c>
      <c r="P28" s="45">
        <v>0</v>
      </c>
      <c r="Q28" s="45">
        <v>0</v>
      </c>
      <c r="R28" s="45">
        <v>0</v>
      </c>
      <c r="S28" s="45">
        <v>0</v>
      </c>
      <c r="T28" s="45">
        <v>186.99096211867248</v>
      </c>
      <c r="U28" s="45">
        <v>280.4864431780087</v>
      </c>
      <c r="V28" s="45">
        <v>186.99096211867248</v>
      </c>
      <c r="W28" s="45">
        <v>280.48644317800876</v>
      </c>
      <c r="X28" s="45">
        <v>0</v>
      </c>
      <c r="Y28" s="45">
        <v>0</v>
      </c>
      <c r="Z28" s="45">
        <v>0</v>
      </c>
      <c r="AA28" s="45">
        <v>0</v>
      </c>
      <c r="AB28" s="45">
        <v>12.488063131020077</v>
      </c>
      <c r="AC28" s="45">
        <v>4.162687710340025</v>
      </c>
      <c r="AD28" s="45">
        <v>12.488063131020077</v>
      </c>
      <c r="AE28" s="45">
        <v>0</v>
      </c>
      <c r="AF28" s="45">
        <v>0</v>
      </c>
      <c r="AG28" s="45">
        <v>0</v>
      </c>
      <c r="AH28" s="45">
        <v>0</v>
      </c>
      <c r="AI28" s="45">
        <v>0</v>
      </c>
      <c r="AJ28" s="45">
        <v>0</v>
      </c>
      <c r="AK28" s="45">
        <v>0</v>
      </c>
      <c r="AL28" s="45">
        <v>0</v>
      </c>
      <c r="AM28" s="63">
        <v>0</v>
      </c>
      <c r="AN28" s="62">
        <f>'5. Regulējošie EP'!BM40</f>
        <v>132.32553255551372</v>
      </c>
      <c r="AO28" s="127"/>
    </row>
    <row r="29" spans="1:41" ht="33.75" x14ac:dyDescent="0.25">
      <c r="A29" s="454"/>
      <c r="B29" s="459"/>
      <c r="C29" s="449"/>
      <c r="D29" s="263" t="s">
        <v>86</v>
      </c>
      <c r="E29" s="263" t="s">
        <v>87</v>
      </c>
      <c r="F29" s="263" t="s">
        <v>217</v>
      </c>
      <c r="G29" s="42" t="s">
        <v>88</v>
      </c>
      <c r="H29" s="45">
        <v>114.56145109340562</v>
      </c>
      <c r="I29" s="45">
        <v>114.56145109340562</v>
      </c>
      <c r="J29" s="45">
        <v>114.56145109340562</v>
      </c>
      <c r="K29" s="45">
        <v>0</v>
      </c>
      <c r="L29" s="45">
        <v>0</v>
      </c>
      <c r="M29" s="45">
        <v>0</v>
      </c>
      <c r="N29" s="45">
        <v>57.280725546702811</v>
      </c>
      <c r="O29" s="45">
        <v>57.280725546702811</v>
      </c>
      <c r="P29" s="45">
        <v>0</v>
      </c>
      <c r="Q29" s="45">
        <v>0</v>
      </c>
      <c r="R29" s="45">
        <v>0</v>
      </c>
      <c r="S29" s="45">
        <v>0</v>
      </c>
      <c r="T29" s="45">
        <v>171.84217664010842</v>
      </c>
      <c r="U29" s="45">
        <v>171.84217664010842</v>
      </c>
      <c r="V29" s="45">
        <v>171.84217664010845</v>
      </c>
      <c r="W29" s="45">
        <v>171.84217664010845</v>
      </c>
      <c r="X29" s="45">
        <v>0</v>
      </c>
      <c r="Y29" s="45">
        <v>0</v>
      </c>
      <c r="Z29" s="45">
        <v>0</v>
      </c>
      <c r="AA29" s="45">
        <v>0</v>
      </c>
      <c r="AB29" s="45">
        <v>114.56145109340562</v>
      </c>
      <c r="AC29" s="45">
        <v>0</v>
      </c>
      <c r="AD29" s="45">
        <v>57.280725546702811</v>
      </c>
      <c r="AE29" s="45">
        <v>0</v>
      </c>
      <c r="AF29" s="45">
        <v>0</v>
      </c>
      <c r="AG29" s="45">
        <v>0</v>
      </c>
      <c r="AH29" s="45">
        <v>0</v>
      </c>
      <c r="AI29" s="45">
        <v>0</v>
      </c>
      <c r="AJ29" s="45">
        <v>0</v>
      </c>
      <c r="AK29" s="45">
        <v>0</v>
      </c>
      <c r="AL29" s="45">
        <v>0</v>
      </c>
      <c r="AM29" s="63">
        <v>0</v>
      </c>
      <c r="AN29" s="62">
        <f>'5. Regulējošie EP'!BU40</f>
        <v>127.17312758750464</v>
      </c>
    </row>
    <row r="30" spans="1:41" ht="45" x14ac:dyDescent="0.25">
      <c r="A30" s="454"/>
      <c r="B30" s="459"/>
      <c r="C30" s="449"/>
      <c r="D30" s="263" t="s">
        <v>89</v>
      </c>
      <c r="E30" s="263" t="s">
        <v>90</v>
      </c>
      <c r="F30" s="49" t="s">
        <v>89</v>
      </c>
      <c r="G30" s="42" t="s">
        <v>91</v>
      </c>
      <c r="H30" s="45">
        <v>0</v>
      </c>
      <c r="I30" s="45">
        <v>0</v>
      </c>
      <c r="J30" s="45">
        <v>0</v>
      </c>
      <c r="K30" s="45">
        <v>0</v>
      </c>
      <c r="L30" s="45">
        <v>0</v>
      </c>
      <c r="M30" s="45">
        <v>0</v>
      </c>
      <c r="N30" s="45">
        <v>1638.7333333333333</v>
      </c>
      <c r="O30" s="45">
        <v>3277.4666666666667</v>
      </c>
      <c r="P30" s="45">
        <v>0</v>
      </c>
      <c r="Q30" s="45">
        <v>0</v>
      </c>
      <c r="R30" s="45">
        <v>0</v>
      </c>
      <c r="S30" s="45">
        <v>0</v>
      </c>
      <c r="T30" s="45">
        <v>0</v>
      </c>
      <c r="U30" s="45">
        <v>0</v>
      </c>
      <c r="V30" s="45">
        <v>0</v>
      </c>
      <c r="W30" s="45">
        <v>0</v>
      </c>
      <c r="X30" s="45">
        <v>0</v>
      </c>
      <c r="Y30" s="45">
        <v>0</v>
      </c>
      <c r="Z30" s="45">
        <v>0</v>
      </c>
      <c r="AA30" s="45">
        <v>0</v>
      </c>
      <c r="AB30" s="45">
        <v>0</v>
      </c>
      <c r="AC30" s="45">
        <v>0</v>
      </c>
      <c r="AD30" s="45">
        <v>0</v>
      </c>
      <c r="AE30" s="45">
        <v>0</v>
      </c>
      <c r="AF30" s="45">
        <v>0</v>
      </c>
      <c r="AG30" s="45">
        <v>0</v>
      </c>
      <c r="AH30" s="45">
        <v>0</v>
      </c>
      <c r="AI30" s="45">
        <v>0</v>
      </c>
      <c r="AJ30" s="45">
        <v>0</v>
      </c>
      <c r="AK30" s="45">
        <v>0</v>
      </c>
      <c r="AL30" s="45">
        <v>0</v>
      </c>
      <c r="AM30" s="63">
        <v>0</v>
      </c>
      <c r="AN30" s="62">
        <f>'5. Regulējošie EP'!CC40</f>
        <v>137.29094467444483</v>
      </c>
    </row>
    <row r="31" spans="1:41" x14ac:dyDescent="0.25">
      <c r="A31" s="454"/>
      <c r="B31" s="459"/>
      <c r="C31" s="449"/>
      <c r="D31" s="444" t="s">
        <v>92</v>
      </c>
      <c r="E31" s="263" t="s">
        <v>93</v>
      </c>
      <c r="F31" s="263" t="s">
        <v>221</v>
      </c>
      <c r="G31" s="42" t="s">
        <v>94</v>
      </c>
      <c r="H31" s="45">
        <v>0</v>
      </c>
      <c r="I31" s="45">
        <v>0</v>
      </c>
      <c r="J31" s="45">
        <v>0</v>
      </c>
      <c r="K31" s="45">
        <v>0</v>
      </c>
      <c r="L31" s="45">
        <v>0</v>
      </c>
      <c r="M31" s="45">
        <v>0</v>
      </c>
      <c r="N31" s="45">
        <v>0</v>
      </c>
      <c r="O31" s="45">
        <v>0</v>
      </c>
      <c r="P31" s="45">
        <v>0</v>
      </c>
      <c r="Q31" s="45">
        <v>0</v>
      </c>
      <c r="R31" s="45">
        <v>0</v>
      </c>
      <c r="S31" s="45">
        <v>0</v>
      </c>
      <c r="T31" s="45">
        <v>440.98340568752752</v>
      </c>
      <c r="U31" s="45">
        <v>440.98340568752747</v>
      </c>
      <c r="V31" s="45">
        <v>440.98340568752747</v>
      </c>
      <c r="W31" s="45">
        <v>587.97787425003662</v>
      </c>
      <c r="X31" s="45">
        <v>0</v>
      </c>
      <c r="Y31" s="45">
        <v>0</v>
      </c>
      <c r="Z31" s="45">
        <v>0</v>
      </c>
      <c r="AA31" s="45">
        <v>0</v>
      </c>
      <c r="AB31" s="45">
        <v>0</v>
      </c>
      <c r="AC31" s="45">
        <v>0</v>
      </c>
      <c r="AD31" s="45">
        <v>0</v>
      </c>
      <c r="AE31" s="45">
        <v>0</v>
      </c>
      <c r="AF31" s="45">
        <v>0</v>
      </c>
      <c r="AG31" s="45">
        <v>0</v>
      </c>
      <c r="AH31" s="45">
        <v>0</v>
      </c>
      <c r="AI31" s="45">
        <v>0</v>
      </c>
      <c r="AJ31" s="45">
        <v>0</v>
      </c>
      <c r="AK31" s="45">
        <v>0</v>
      </c>
      <c r="AL31" s="45">
        <v>0</v>
      </c>
      <c r="AM31" s="63">
        <v>0</v>
      </c>
      <c r="AN31" s="62">
        <f>'5. Regulējošie EP'!CK40</f>
        <v>226.83730523146406</v>
      </c>
    </row>
    <row r="32" spans="1:41" ht="22.5" x14ac:dyDescent="0.25">
      <c r="A32" s="454"/>
      <c r="B32" s="459"/>
      <c r="C32" s="449"/>
      <c r="D32" s="445"/>
      <c r="E32" s="263" t="s">
        <v>95</v>
      </c>
      <c r="F32" s="263" t="s">
        <v>96</v>
      </c>
      <c r="G32" s="42" t="s">
        <v>97</v>
      </c>
      <c r="H32" s="45">
        <v>0</v>
      </c>
      <c r="I32" s="45">
        <v>0</v>
      </c>
      <c r="J32" s="45">
        <v>0</v>
      </c>
      <c r="K32" s="45">
        <v>0</v>
      </c>
      <c r="L32" s="45">
        <v>0</v>
      </c>
      <c r="M32" s="45">
        <v>0</v>
      </c>
      <c r="N32" s="45">
        <v>0</v>
      </c>
      <c r="O32" s="45">
        <v>0</v>
      </c>
      <c r="P32" s="45">
        <v>0</v>
      </c>
      <c r="Q32" s="45">
        <v>0</v>
      </c>
      <c r="R32" s="45">
        <v>0</v>
      </c>
      <c r="S32" s="45">
        <v>0</v>
      </c>
      <c r="T32" s="45">
        <v>682.5728071087093</v>
      </c>
      <c r="U32" s="45">
        <v>2589.0692683433799</v>
      </c>
      <c r="V32" s="45">
        <v>682.57280710870918</v>
      </c>
      <c r="W32" s="45">
        <v>2589.0692683433799</v>
      </c>
      <c r="X32" s="45">
        <v>0</v>
      </c>
      <c r="Y32" s="45">
        <v>0</v>
      </c>
      <c r="Z32" s="45">
        <v>0</v>
      </c>
      <c r="AA32" s="45">
        <v>0</v>
      </c>
      <c r="AB32" s="45">
        <v>0</v>
      </c>
      <c r="AC32" s="45">
        <v>0</v>
      </c>
      <c r="AD32" s="45">
        <v>0</v>
      </c>
      <c r="AE32" s="45">
        <v>0</v>
      </c>
      <c r="AF32" s="45">
        <v>0</v>
      </c>
      <c r="AG32" s="45">
        <v>0</v>
      </c>
      <c r="AH32" s="45">
        <v>0</v>
      </c>
      <c r="AI32" s="45">
        <v>0</v>
      </c>
      <c r="AJ32" s="45">
        <v>0</v>
      </c>
      <c r="AK32" s="45">
        <v>0</v>
      </c>
      <c r="AL32" s="45">
        <v>0</v>
      </c>
      <c r="AM32" s="63">
        <v>0</v>
      </c>
      <c r="AN32" s="62">
        <f>'5. Regulējošie EP'!CS40</f>
        <v>818.2688445615355</v>
      </c>
    </row>
    <row r="33" spans="1:41" x14ac:dyDescent="0.25">
      <c r="A33" s="454"/>
      <c r="B33" s="459"/>
      <c r="C33" s="418" t="str">
        <f>'2. Datu ievade'!AD6</f>
        <v>Lietotāja definēta un aprēķināta papildus indikatora vērtība</v>
      </c>
      <c r="D33" s="419"/>
      <c r="E33" s="419"/>
      <c r="F33" s="420"/>
      <c r="G33" s="51" t="str">
        <f>'2. Datu ievade'!AD7</f>
        <v>B13</v>
      </c>
      <c r="H33" s="45">
        <v>0</v>
      </c>
      <c r="I33" s="45">
        <v>0</v>
      </c>
      <c r="J33" s="45">
        <v>0</v>
      </c>
      <c r="K33" s="45">
        <v>0</v>
      </c>
      <c r="L33" s="45">
        <v>0</v>
      </c>
      <c r="M33" s="45">
        <v>0</v>
      </c>
      <c r="N33" s="45">
        <v>0</v>
      </c>
      <c r="O33" s="45">
        <v>0</v>
      </c>
      <c r="P33" s="45">
        <v>0</v>
      </c>
      <c r="Q33" s="45">
        <v>0</v>
      </c>
      <c r="R33" s="45">
        <v>0</v>
      </c>
      <c r="S33" s="45">
        <v>0</v>
      </c>
      <c r="T33" s="45">
        <v>0</v>
      </c>
      <c r="U33" s="45">
        <v>0</v>
      </c>
      <c r="V33" s="45">
        <v>0</v>
      </c>
      <c r="W33" s="45">
        <v>0</v>
      </c>
      <c r="X33" s="45">
        <v>0</v>
      </c>
      <c r="Y33" s="45">
        <v>0</v>
      </c>
      <c r="Z33" s="45">
        <v>0</v>
      </c>
      <c r="AA33" s="45">
        <v>0</v>
      </c>
      <c r="AB33" s="45">
        <v>0</v>
      </c>
      <c r="AC33" s="45">
        <v>0</v>
      </c>
      <c r="AD33" s="45">
        <v>0</v>
      </c>
      <c r="AE33" s="45">
        <v>0</v>
      </c>
      <c r="AF33" s="45">
        <v>0</v>
      </c>
      <c r="AG33" s="45">
        <v>0</v>
      </c>
      <c r="AH33" s="45">
        <v>0</v>
      </c>
      <c r="AI33" s="45">
        <v>0</v>
      </c>
      <c r="AJ33" s="45">
        <v>0</v>
      </c>
      <c r="AK33" s="45">
        <v>0</v>
      </c>
      <c r="AL33" s="45">
        <v>0</v>
      </c>
      <c r="AM33" s="63">
        <v>0</v>
      </c>
      <c r="AN33" s="62">
        <f>'5. Regulējošie EP'!CV40</f>
        <v>0</v>
      </c>
    </row>
    <row r="34" spans="1:41" x14ac:dyDescent="0.25">
      <c r="A34" s="454"/>
      <c r="B34" s="459"/>
      <c r="C34" s="418" t="str">
        <f>'2. Datu ievade'!AE6</f>
        <v>Lietotāja definēta un aprēķināta papildus indikatora vērtība</v>
      </c>
      <c r="D34" s="419"/>
      <c r="E34" s="419"/>
      <c r="F34" s="420"/>
      <c r="G34" s="51" t="str">
        <f>'2. Datu ievade'!AE7</f>
        <v>B14</v>
      </c>
      <c r="H34" s="45">
        <v>0</v>
      </c>
      <c r="I34" s="45">
        <v>0</v>
      </c>
      <c r="J34" s="45">
        <v>0</v>
      </c>
      <c r="K34" s="45">
        <v>0</v>
      </c>
      <c r="L34" s="45">
        <v>0</v>
      </c>
      <c r="M34" s="45">
        <v>0</v>
      </c>
      <c r="N34" s="45">
        <v>0</v>
      </c>
      <c r="O34" s="45">
        <v>0</v>
      </c>
      <c r="P34" s="45">
        <v>0</v>
      </c>
      <c r="Q34" s="45">
        <v>0</v>
      </c>
      <c r="R34" s="45">
        <v>0</v>
      </c>
      <c r="S34" s="45">
        <v>0</v>
      </c>
      <c r="T34" s="45">
        <v>0</v>
      </c>
      <c r="U34" s="45">
        <v>0</v>
      </c>
      <c r="V34" s="45">
        <v>0</v>
      </c>
      <c r="W34" s="45">
        <v>0</v>
      </c>
      <c r="X34" s="45">
        <v>0</v>
      </c>
      <c r="Y34" s="45">
        <v>0</v>
      </c>
      <c r="Z34" s="45">
        <v>0</v>
      </c>
      <c r="AA34" s="45">
        <v>0</v>
      </c>
      <c r="AB34" s="45">
        <v>0</v>
      </c>
      <c r="AC34" s="45">
        <v>0</v>
      </c>
      <c r="AD34" s="45">
        <v>0</v>
      </c>
      <c r="AE34" s="45">
        <v>0</v>
      </c>
      <c r="AF34" s="45">
        <v>0</v>
      </c>
      <c r="AG34" s="45">
        <v>0</v>
      </c>
      <c r="AH34" s="45">
        <v>0</v>
      </c>
      <c r="AI34" s="45">
        <v>0</v>
      </c>
      <c r="AJ34" s="45">
        <v>0</v>
      </c>
      <c r="AK34" s="45">
        <v>0</v>
      </c>
      <c r="AL34" s="45">
        <v>0</v>
      </c>
      <c r="AM34" s="63">
        <v>0</v>
      </c>
      <c r="AN34" s="62">
        <f>'5. Regulējošie EP'!CY40</f>
        <v>0</v>
      </c>
    </row>
    <row r="35" spans="1:41" x14ac:dyDescent="0.25">
      <c r="A35" s="454"/>
      <c r="B35" s="459"/>
      <c r="C35" s="418" t="str">
        <f>'2. Datu ievade'!AF6</f>
        <v>Lietotāja definēta un aprēķināta papildus indikatora vērtība</v>
      </c>
      <c r="D35" s="419"/>
      <c r="E35" s="419"/>
      <c r="F35" s="420"/>
      <c r="G35" s="51" t="str">
        <f>'2. Datu ievade'!AF7</f>
        <v>B15</v>
      </c>
      <c r="H35" s="45">
        <v>0</v>
      </c>
      <c r="I35" s="45">
        <v>0</v>
      </c>
      <c r="J35" s="45">
        <v>0</v>
      </c>
      <c r="K35" s="45">
        <v>0</v>
      </c>
      <c r="L35" s="45">
        <v>0</v>
      </c>
      <c r="M35" s="45">
        <v>0</v>
      </c>
      <c r="N35" s="45">
        <v>0</v>
      </c>
      <c r="O35" s="45">
        <v>0</v>
      </c>
      <c r="P35" s="45">
        <v>0</v>
      </c>
      <c r="Q35" s="45">
        <v>0</v>
      </c>
      <c r="R35" s="45">
        <v>0</v>
      </c>
      <c r="S35" s="45">
        <v>0</v>
      </c>
      <c r="T35" s="45">
        <v>0</v>
      </c>
      <c r="U35" s="45">
        <v>0</v>
      </c>
      <c r="V35" s="45">
        <v>0</v>
      </c>
      <c r="W35" s="45">
        <v>0</v>
      </c>
      <c r="X35" s="45">
        <v>0</v>
      </c>
      <c r="Y35" s="45">
        <v>0</v>
      </c>
      <c r="Z35" s="45">
        <v>0</v>
      </c>
      <c r="AA35" s="45">
        <v>0</v>
      </c>
      <c r="AB35" s="45">
        <v>0</v>
      </c>
      <c r="AC35" s="45">
        <v>0</v>
      </c>
      <c r="AD35" s="45">
        <v>0</v>
      </c>
      <c r="AE35" s="45">
        <v>0</v>
      </c>
      <c r="AF35" s="45">
        <v>0</v>
      </c>
      <c r="AG35" s="45">
        <v>0</v>
      </c>
      <c r="AH35" s="45">
        <v>0</v>
      </c>
      <c r="AI35" s="45">
        <v>0</v>
      </c>
      <c r="AJ35" s="45">
        <v>0</v>
      </c>
      <c r="AK35" s="45">
        <v>0</v>
      </c>
      <c r="AL35" s="45">
        <v>0</v>
      </c>
      <c r="AM35" s="63">
        <v>0</v>
      </c>
      <c r="AN35" s="62">
        <f>'5. Regulējošie EP'!DB40</f>
        <v>0</v>
      </c>
    </row>
    <row r="36" spans="1:41" s="52" customFormat="1" ht="14.25" customHeight="1" x14ac:dyDescent="0.25">
      <c r="A36" s="454"/>
      <c r="B36" s="459"/>
      <c r="C36" s="446" t="s">
        <v>11</v>
      </c>
      <c r="D36" s="447"/>
      <c r="E36" s="447"/>
      <c r="F36" s="447"/>
      <c r="G36" s="448"/>
      <c r="H36" s="47">
        <f>SUM(H20:H35)</f>
        <v>20619.488761228306</v>
      </c>
      <c r="I36" s="47">
        <f t="shared" ref="I36:AM36" si="1">SUM(I20:I35)</f>
        <v>12928.582861725525</v>
      </c>
      <c r="J36" s="47">
        <f t="shared" si="1"/>
        <v>20825.757450027628</v>
      </c>
      <c r="K36" s="47">
        <f t="shared" si="1"/>
        <v>0</v>
      </c>
      <c r="L36" s="47">
        <f t="shared" si="1"/>
        <v>0</v>
      </c>
      <c r="M36" s="47">
        <f t="shared" si="1"/>
        <v>0</v>
      </c>
      <c r="N36" s="47">
        <f t="shared" si="1"/>
        <v>3615.2338353913783</v>
      </c>
      <c r="O36" s="47">
        <f t="shared" si="1"/>
        <v>6892.7005020580455</v>
      </c>
      <c r="P36" s="47">
        <f t="shared" si="1"/>
        <v>0</v>
      </c>
      <c r="Q36" s="47">
        <f t="shared" si="1"/>
        <v>0</v>
      </c>
      <c r="R36" s="47">
        <f t="shared" si="1"/>
        <v>0</v>
      </c>
      <c r="S36" s="47">
        <f t="shared" si="1"/>
        <v>0</v>
      </c>
      <c r="T36" s="47">
        <f t="shared" si="1"/>
        <v>23588.375224207557</v>
      </c>
      <c r="U36" s="47">
        <f t="shared" si="1"/>
        <v>32957.062007214954</v>
      </c>
      <c r="V36" s="47">
        <f t="shared" si="1"/>
        <v>23611.394639879771</v>
      </c>
      <c r="W36" s="47">
        <f t="shared" si="1"/>
        <v>33104.05647577747</v>
      </c>
      <c r="X36" s="47">
        <f t="shared" si="1"/>
        <v>0</v>
      </c>
      <c r="Y36" s="47">
        <f t="shared" si="1"/>
        <v>0</v>
      </c>
      <c r="Z36" s="47">
        <f t="shared" si="1"/>
        <v>0</v>
      </c>
      <c r="AA36" s="47">
        <f t="shared" si="1"/>
        <v>43.199999999999996</v>
      </c>
      <c r="AB36" s="47">
        <f t="shared" si="1"/>
        <v>127.04951422442571</v>
      </c>
      <c r="AC36" s="47">
        <f t="shared" si="1"/>
        <v>4.162687710340025</v>
      </c>
      <c r="AD36" s="47">
        <f t="shared" si="1"/>
        <v>69.768788677722881</v>
      </c>
      <c r="AE36" s="47">
        <f t="shared" si="1"/>
        <v>0</v>
      </c>
      <c r="AF36" s="47">
        <f t="shared" si="1"/>
        <v>0</v>
      </c>
      <c r="AG36" s="47">
        <f t="shared" si="1"/>
        <v>0</v>
      </c>
      <c r="AH36" s="47">
        <f t="shared" si="1"/>
        <v>0</v>
      </c>
      <c r="AI36" s="47">
        <f t="shared" si="1"/>
        <v>0</v>
      </c>
      <c r="AJ36" s="47">
        <f t="shared" si="1"/>
        <v>0</v>
      </c>
      <c r="AK36" s="47">
        <f t="shared" si="1"/>
        <v>0</v>
      </c>
      <c r="AL36" s="47">
        <f t="shared" si="1"/>
        <v>0</v>
      </c>
      <c r="AM36" s="47">
        <f t="shared" si="1"/>
        <v>0</v>
      </c>
      <c r="AN36" s="64">
        <f>SUM(AN20:AN35)</f>
        <v>17558.850889725254</v>
      </c>
      <c r="AO36" s="268"/>
    </row>
    <row r="37" spans="1:41" ht="32.65" customHeight="1" x14ac:dyDescent="0.25">
      <c r="A37" s="454"/>
      <c r="B37" s="459" t="s">
        <v>98</v>
      </c>
      <c r="C37" s="456" t="s">
        <v>99</v>
      </c>
      <c r="D37" s="443" t="s">
        <v>100</v>
      </c>
      <c r="E37" s="263" t="s">
        <v>101</v>
      </c>
      <c r="F37" s="263" t="s">
        <v>102</v>
      </c>
      <c r="G37" s="42" t="s">
        <v>103</v>
      </c>
      <c r="H37" s="45">
        <f t="array" ref="H37:AM44">TRANSPOSE('S-tmp'!AH7:AO38)</f>
        <v>36.220000000000006</v>
      </c>
      <c r="I37" s="45">
        <v>36.220000000000006</v>
      </c>
      <c r="J37" s="45">
        <v>36.22</v>
      </c>
      <c r="K37" s="45">
        <v>0</v>
      </c>
      <c r="L37" s="45">
        <v>0</v>
      </c>
      <c r="M37" s="45">
        <v>0</v>
      </c>
      <c r="N37" s="45">
        <v>36.220000000000006</v>
      </c>
      <c r="O37" s="45">
        <v>36.220000000000006</v>
      </c>
      <c r="P37" s="45">
        <v>0</v>
      </c>
      <c r="Q37" s="45">
        <v>0</v>
      </c>
      <c r="R37" s="45">
        <v>0</v>
      </c>
      <c r="S37" s="45">
        <v>0</v>
      </c>
      <c r="T37" s="45">
        <v>1.8562528353243615</v>
      </c>
      <c r="U37" s="45">
        <v>1.8562528353243613</v>
      </c>
      <c r="V37" s="45">
        <v>1.8562528353243615</v>
      </c>
      <c r="W37" s="45">
        <v>1.2375018902162409</v>
      </c>
      <c r="X37" s="45">
        <v>0</v>
      </c>
      <c r="Y37" s="45">
        <v>0</v>
      </c>
      <c r="Z37" s="45">
        <v>0</v>
      </c>
      <c r="AA37" s="45">
        <v>0.61875094510812045</v>
      </c>
      <c r="AB37" s="45">
        <v>0.61875094510812045</v>
      </c>
      <c r="AC37" s="45">
        <v>0.61875094510812045</v>
      </c>
      <c r="AD37" s="45">
        <v>0.61875094510812045</v>
      </c>
      <c r="AE37" s="45">
        <v>0</v>
      </c>
      <c r="AF37" s="45">
        <v>0.61875094510812045</v>
      </c>
      <c r="AG37" s="45">
        <v>0</v>
      </c>
      <c r="AH37" s="45">
        <v>0</v>
      </c>
      <c r="AI37" s="45">
        <v>0</v>
      </c>
      <c r="AJ37" s="45">
        <v>0</v>
      </c>
      <c r="AK37" s="45">
        <v>0</v>
      </c>
      <c r="AL37" s="45">
        <v>0</v>
      </c>
      <c r="AM37" s="63">
        <v>0</v>
      </c>
      <c r="AN37" s="62">
        <f>'6. Kultūras EP'!N40</f>
        <v>9.9347007903650724</v>
      </c>
      <c r="AO37" s="127"/>
    </row>
    <row r="38" spans="1:41" ht="22.5" x14ac:dyDescent="0.25">
      <c r="A38" s="454"/>
      <c r="B38" s="459"/>
      <c r="C38" s="457"/>
      <c r="D38" s="443"/>
      <c r="E38" s="263" t="s">
        <v>104</v>
      </c>
      <c r="F38" s="263" t="s">
        <v>105</v>
      </c>
      <c r="G38" s="42" t="s">
        <v>106</v>
      </c>
      <c r="H38" s="45">
        <v>2178.4454674545373</v>
      </c>
      <c r="I38" s="45">
        <v>2178.4454674545373</v>
      </c>
      <c r="J38" s="45">
        <v>2178.4454674545373</v>
      </c>
      <c r="K38" s="45">
        <v>0</v>
      </c>
      <c r="L38" s="45">
        <v>0</v>
      </c>
      <c r="M38" s="45">
        <v>0</v>
      </c>
      <c r="N38" s="45">
        <v>1633.8341005909028</v>
      </c>
      <c r="O38" s="45">
        <v>1633.8341005909028</v>
      </c>
      <c r="P38" s="45">
        <v>0</v>
      </c>
      <c r="Q38" s="45">
        <v>0</v>
      </c>
      <c r="R38" s="45">
        <v>0</v>
      </c>
      <c r="S38" s="45">
        <v>0</v>
      </c>
      <c r="T38" s="45">
        <v>1633.8341005909033</v>
      </c>
      <c r="U38" s="45">
        <v>2178.4454674545373</v>
      </c>
      <c r="V38" s="45">
        <v>2178.4454674545373</v>
      </c>
      <c r="W38" s="45">
        <v>2178.4454674545373</v>
      </c>
      <c r="X38" s="45">
        <v>0</v>
      </c>
      <c r="Y38" s="45">
        <v>0</v>
      </c>
      <c r="Z38" s="45">
        <v>0</v>
      </c>
      <c r="AA38" s="45">
        <v>1089.2227337272686</v>
      </c>
      <c r="AB38" s="45">
        <v>1089.2227337272686</v>
      </c>
      <c r="AC38" s="45">
        <v>1089.2227337272686</v>
      </c>
      <c r="AD38" s="45">
        <v>1633.8341005909031</v>
      </c>
      <c r="AE38" s="45">
        <v>0</v>
      </c>
      <c r="AF38" s="45">
        <v>1089.2227337272686</v>
      </c>
      <c r="AG38" s="45">
        <v>0</v>
      </c>
      <c r="AH38" s="45">
        <v>0</v>
      </c>
      <c r="AI38" s="45">
        <v>0</v>
      </c>
      <c r="AJ38" s="45">
        <v>0</v>
      </c>
      <c r="AK38" s="45">
        <v>0</v>
      </c>
      <c r="AL38" s="45">
        <v>0</v>
      </c>
      <c r="AM38" s="63">
        <v>0</v>
      </c>
      <c r="AN38" s="62">
        <f>'6. Kultūras EP'!V40</f>
        <v>1789.8999999999996</v>
      </c>
    </row>
    <row r="39" spans="1:41" ht="22.5" x14ac:dyDescent="0.25">
      <c r="A39" s="454"/>
      <c r="B39" s="459"/>
      <c r="C39" s="457"/>
      <c r="D39" s="443" t="s">
        <v>107</v>
      </c>
      <c r="E39" s="264" t="s">
        <v>108</v>
      </c>
      <c r="F39" s="264" t="s">
        <v>109</v>
      </c>
      <c r="G39" s="42" t="s">
        <v>110</v>
      </c>
      <c r="H39" s="45">
        <v>0.2550396390589752</v>
      </c>
      <c r="I39" s="45">
        <v>0.2550396390589752</v>
      </c>
      <c r="J39" s="45">
        <v>0.2550396390589752</v>
      </c>
      <c r="K39" s="45">
        <v>0</v>
      </c>
      <c r="L39" s="45">
        <v>0</v>
      </c>
      <c r="M39" s="45">
        <v>0</v>
      </c>
      <c r="N39" s="45">
        <v>0.19127972929423137</v>
      </c>
      <c r="O39" s="45">
        <v>0.19127972929423137</v>
      </c>
      <c r="P39" s="45">
        <v>0</v>
      </c>
      <c r="Q39" s="45">
        <v>0</v>
      </c>
      <c r="R39" s="45">
        <v>0</v>
      </c>
      <c r="S39" s="45">
        <v>0</v>
      </c>
      <c r="T39" s="45">
        <v>0.2550396390589752</v>
      </c>
      <c r="U39" s="45">
        <v>0.2550396390589752</v>
      </c>
      <c r="V39" s="45">
        <v>0.2550396390589752</v>
      </c>
      <c r="W39" s="45">
        <v>0.2550396390589752</v>
      </c>
      <c r="X39" s="45">
        <v>0</v>
      </c>
      <c r="Y39" s="45">
        <v>0</v>
      </c>
      <c r="Z39" s="45">
        <v>0</v>
      </c>
      <c r="AA39" s="45">
        <v>0.1275198195294876</v>
      </c>
      <c r="AB39" s="45">
        <v>0</v>
      </c>
      <c r="AC39" s="45">
        <v>0</v>
      </c>
      <c r="AD39" s="45">
        <v>0</v>
      </c>
      <c r="AE39" s="45">
        <v>0</v>
      </c>
      <c r="AF39" s="45">
        <v>0</v>
      </c>
      <c r="AG39" s="45">
        <v>0</v>
      </c>
      <c r="AH39" s="45">
        <v>0</v>
      </c>
      <c r="AI39" s="45">
        <v>0</v>
      </c>
      <c r="AJ39" s="45">
        <v>0</v>
      </c>
      <c r="AK39" s="45">
        <v>0</v>
      </c>
      <c r="AL39" s="45">
        <v>0</v>
      </c>
      <c r="AM39" s="63">
        <v>0</v>
      </c>
      <c r="AN39" s="62">
        <f>'6. Kultūras EP'!AD40</f>
        <v>0.17871012420022581</v>
      </c>
    </row>
    <row r="40" spans="1:41" ht="22.5" x14ac:dyDescent="0.25">
      <c r="A40" s="454"/>
      <c r="B40" s="459"/>
      <c r="C40" s="457"/>
      <c r="D40" s="443"/>
      <c r="E40" s="263" t="s">
        <v>111</v>
      </c>
      <c r="F40" s="49" t="s">
        <v>112</v>
      </c>
      <c r="G40" s="53" t="s">
        <v>113</v>
      </c>
      <c r="H40" s="45">
        <v>1.2577888675623801</v>
      </c>
      <c r="I40" s="45">
        <v>0</v>
      </c>
      <c r="J40" s="45">
        <v>0</v>
      </c>
      <c r="K40" s="45">
        <v>0</v>
      </c>
      <c r="L40" s="45">
        <v>0</v>
      </c>
      <c r="M40" s="45">
        <v>0</v>
      </c>
      <c r="N40" s="45">
        <v>0</v>
      </c>
      <c r="O40" s="45">
        <v>0</v>
      </c>
      <c r="P40" s="45">
        <v>0</v>
      </c>
      <c r="Q40" s="45">
        <v>0</v>
      </c>
      <c r="R40" s="45">
        <v>0</v>
      </c>
      <c r="S40" s="45">
        <v>0</v>
      </c>
      <c r="T40" s="45">
        <v>0</v>
      </c>
      <c r="U40" s="45">
        <v>0.62889443378119003</v>
      </c>
      <c r="V40" s="45">
        <v>0</v>
      </c>
      <c r="W40" s="45">
        <v>0.62889443378119003</v>
      </c>
      <c r="X40" s="45">
        <v>0</v>
      </c>
      <c r="Y40" s="45">
        <v>0</v>
      </c>
      <c r="Z40" s="45">
        <v>0</v>
      </c>
      <c r="AA40" s="45">
        <v>0</v>
      </c>
      <c r="AB40" s="45">
        <v>1.2577888675623801</v>
      </c>
      <c r="AC40" s="45">
        <v>0</v>
      </c>
      <c r="AD40" s="45">
        <v>1.2577888675623801</v>
      </c>
      <c r="AE40" s="45">
        <v>0</v>
      </c>
      <c r="AF40" s="45">
        <v>0</v>
      </c>
      <c r="AG40" s="45">
        <v>0</v>
      </c>
      <c r="AH40" s="45">
        <v>0</v>
      </c>
      <c r="AI40" s="45">
        <v>0</v>
      </c>
      <c r="AJ40" s="45">
        <v>0</v>
      </c>
      <c r="AK40" s="45">
        <v>0</v>
      </c>
      <c r="AL40" s="45">
        <v>0</v>
      </c>
      <c r="AM40" s="63">
        <v>0</v>
      </c>
      <c r="AN40" s="62">
        <f>'6. Kultūras EP'!AL40</f>
        <v>0.59192292058712825</v>
      </c>
    </row>
    <row r="41" spans="1:41" ht="22.5" x14ac:dyDescent="0.25">
      <c r="A41" s="454"/>
      <c r="B41" s="459"/>
      <c r="C41" s="458"/>
      <c r="D41" s="443"/>
      <c r="E41" s="263" t="s">
        <v>114</v>
      </c>
      <c r="F41" s="263" t="s">
        <v>115</v>
      </c>
      <c r="G41" s="42" t="s">
        <v>116</v>
      </c>
      <c r="H41" s="45">
        <v>1913.2377158815323</v>
      </c>
      <c r="I41" s="45">
        <v>2232.1106685284544</v>
      </c>
      <c r="J41" s="45">
        <v>1913.2377158815323</v>
      </c>
      <c r="K41" s="45">
        <v>0</v>
      </c>
      <c r="L41" s="45">
        <v>0</v>
      </c>
      <c r="M41" s="45">
        <v>0</v>
      </c>
      <c r="N41" s="45">
        <v>1913.2377158815323</v>
      </c>
      <c r="O41" s="45">
        <v>1913.2377158815323</v>
      </c>
      <c r="P41" s="45">
        <v>0</v>
      </c>
      <c r="Q41" s="45">
        <v>0</v>
      </c>
      <c r="R41" s="45">
        <v>0</v>
      </c>
      <c r="S41" s="45">
        <v>0</v>
      </c>
      <c r="T41" s="45">
        <v>2232.1106685284544</v>
      </c>
      <c r="U41" s="45">
        <v>2232.110668528454</v>
      </c>
      <c r="V41" s="45">
        <v>2232.110668528454</v>
      </c>
      <c r="W41" s="45">
        <v>2550.9836211753764</v>
      </c>
      <c r="X41" s="45">
        <v>0</v>
      </c>
      <c r="Y41" s="45">
        <v>0</v>
      </c>
      <c r="Z41" s="45">
        <v>0</v>
      </c>
      <c r="AA41" s="45">
        <v>956.61885794076625</v>
      </c>
      <c r="AB41" s="45">
        <v>1913.2377158815325</v>
      </c>
      <c r="AC41" s="45">
        <v>0</v>
      </c>
      <c r="AD41" s="45">
        <v>956.61885794076625</v>
      </c>
      <c r="AE41" s="45">
        <v>0</v>
      </c>
      <c r="AF41" s="45">
        <v>0</v>
      </c>
      <c r="AG41" s="45">
        <v>0</v>
      </c>
      <c r="AH41" s="45">
        <v>0</v>
      </c>
      <c r="AI41" s="45">
        <v>0</v>
      </c>
      <c r="AJ41" s="45">
        <v>0</v>
      </c>
      <c r="AK41" s="45">
        <v>0</v>
      </c>
      <c r="AL41" s="45">
        <v>0</v>
      </c>
      <c r="AM41" s="63">
        <v>0</v>
      </c>
      <c r="AN41" s="62">
        <f>'6. Kultūras EP'!AT40</f>
        <v>1959.6105080918333</v>
      </c>
    </row>
    <row r="42" spans="1:41" x14ac:dyDescent="0.25">
      <c r="A42" s="454"/>
      <c r="B42" s="459"/>
      <c r="C42" s="418" t="str">
        <f>'2. Datu ievade'!AL6</f>
        <v>Lietotāja definēta un aprēķināta papildus indikatora vērtība</v>
      </c>
      <c r="D42" s="419"/>
      <c r="E42" s="419"/>
      <c r="F42" s="420"/>
      <c r="G42" s="51" t="str">
        <f>'2. Datu ievade'!AL7</f>
        <v>C6</v>
      </c>
      <c r="H42" s="45">
        <v>0</v>
      </c>
      <c r="I42" s="45">
        <v>0</v>
      </c>
      <c r="J42" s="45">
        <v>0</v>
      </c>
      <c r="K42" s="45">
        <v>0</v>
      </c>
      <c r="L42" s="45">
        <v>0</v>
      </c>
      <c r="M42" s="45">
        <v>0</v>
      </c>
      <c r="N42" s="45">
        <v>0</v>
      </c>
      <c r="O42" s="45">
        <v>0</v>
      </c>
      <c r="P42" s="45">
        <v>0</v>
      </c>
      <c r="Q42" s="45">
        <v>0</v>
      </c>
      <c r="R42" s="45">
        <v>0</v>
      </c>
      <c r="S42" s="45">
        <v>0</v>
      </c>
      <c r="T42" s="45">
        <v>0</v>
      </c>
      <c r="U42" s="45">
        <v>0</v>
      </c>
      <c r="V42" s="45">
        <v>0</v>
      </c>
      <c r="W42" s="45">
        <v>0</v>
      </c>
      <c r="X42" s="45">
        <v>0</v>
      </c>
      <c r="Y42" s="45">
        <v>0</v>
      </c>
      <c r="Z42" s="45">
        <v>0</v>
      </c>
      <c r="AA42" s="45">
        <v>0</v>
      </c>
      <c r="AB42" s="45">
        <v>0</v>
      </c>
      <c r="AC42" s="45">
        <v>0</v>
      </c>
      <c r="AD42" s="45">
        <v>0</v>
      </c>
      <c r="AE42" s="45">
        <v>0</v>
      </c>
      <c r="AF42" s="45">
        <v>0</v>
      </c>
      <c r="AG42" s="45">
        <v>0</v>
      </c>
      <c r="AH42" s="45">
        <v>0</v>
      </c>
      <c r="AI42" s="45">
        <v>0</v>
      </c>
      <c r="AJ42" s="45">
        <v>0</v>
      </c>
      <c r="AK42" s="45">
        <v>0</v>
      </c>
      <c r="AL42" s="45">
        <v>0</v>
      </c>
      <c r="AM42" s="63">
        <v>0</v>
      </c>
      <c r="AN42" s="62">
        <f>'6. Kultūras EP'!AW40</f>
        <v>0</v>
      </c>
    </row>
    <row r="43" spans="1:41" x14ac:dyDescent="0.25">
      <c r="A43" s="454"/>
      <c r="B43" s="459"/>
      <c r="C43" s="418" t="str">
        <f>'2. Datu ievade'!AM6</f>
        <v>Lietotāja definēta un aprēķināta papildus indikatora vērtība</v>
      </c>
      <c r="D43" s="419"/>
      <c r="E43" s="419"/>
      <c r="F43" s="420"/>
      <c r="G43" s="51" t="str">
        <f>'2. Datu ievade'!AM7</f>
        <v>C7</v>
      </c>
      <c r="H43" s="45">
        <v>0</v>
      </c>
      <c r="I43" s="45">
        <v>0</v>
      </c>
      <c r="J43" s="45">
        <v>0</v>
      </c>
      <c r="K43" s="45">
        <v>0</v>
      </c>
      <c r="L43" s="45">
        <v>0</v>
      </c>
      <c r="M43" s="45">
        <v>0</v>
      </c>
      <c r="N43" s="45">
        <v>0</v>
      </c>
      <c r="O43" s="45">
        <v>0</v>
      </c>
      <c r="P43" s="45">
        <v>0</v>
      </c>
      <c r="Q43" s="45">
        <v>0</v>
      </c>
      <c r="R43" s="45">
        <v>0</v>
      </c>
      <c r="S43" s="45">
        <v>0</v>
      </c>
      <c r="T43" s="45">
        <v>0</v>
      </c>
      <c r="U43" s="45">
        <v>0</v>
      </c>
      <c r="V43" s="45">
        <v>0</v>
      </c>
      <c r="W43" s="45">
        <v>0</v>
      </c>
      <c r="X43" s="45">
        <v>0</v>
      </c>
      <c r="Y43" s="45">
        <v>0</v>
      </c>
      <c r="Z43" s="45">
        <v>0</v>
      </c>
      <c r="AA43" s="45">
        <v>0</v>
      </c>
      <c r="AB43" s="45">
        <v>0</v>
      </c>
      <c r="AC43" s="45">
        <v>0</v>
      </c>
      <c r="AD43" s="45">
        <v>0</v>
      </c>
      <c r="AE43" s="45">
        <v>0</v>
      </c>
      <c r="AF43" s="45">
        <v>0</v>
      </c>
      <c r="AG43" s="45">
        <v>0</v>
      </c>
      <c r="AH43" s="45">
        <v>0</v>
      </c>
      <c r="AI43" s="45">
        <v>0</v>
      </c>
      <c r="AJ43" s="45">
        <v>0</v>
      </c>
      <c r="AK43" s="45">
        <v>0</v>
      </c>
      <c r="AL43" s="45">
        <v>0</v>
      </c>
      <c r="AM43" s="63">
        <v>0</v>
      </c>
      <c r="AN43" s="62">
        <f>'6. Kultūras EP'!AZ40</f>
        <v>0</v>
      </c>
    </row>
    <row r="44" spans="1:41" x14ac:dyDescent="0.25">
      <c r="A44" s="454"/>
      <c r="B44" s="459"/>
      <c r="C44" s="418" t="str">
        <f>'2. Datu ievade'!AN6</f>
        <v>Lietotāja definēta un aprēķināta papildus indikatora vērtība</v>
      </c>
      <c r="D44" s="419"/>
      <c r="E44" s="419"/>
      <c r="F44" s="420"/>
      <c r="G44" s="51" t="str">
        <f>'2. Datu ievade'!AN7</f>
        <v>C8</v>
      </c>
      <c r="H44" s="45">
        <v>0</v>
      </c>
      <c r="I44" s="45">
        <v>0</v>
      </c>
      <c r="J44" s="45">
        <v>0</v>
      </c>
      <c r="K44" s="45">
        <v>0</v>
      </c>
      <c r="L44" s="45">
        <v>0</v>
      </c>
      <c r="M44" s="45">
        <v>0</v>
      </c>
      <c r="N44" s="45">
        <v>0</v>
      </c>
      <c r="O44" s="45">
        <v>0</v>
      </c>
      <c r="P44" s="45">
        <v>0</v>
      </c>
      <c r="Q44" s="45">
        <v>0</v>
      </c>
      <c r="R44" s="45">
        <v>0</v>
      </c>
      <c r="S44" s="45">
        <v>0</v>
      </c>
      <c r="T44" s="45">
        <v>0</v>
      </c>
      <c r="U44" s="45">
        <v>0</v>
      </c>
      <c r="V44" s="45">
        <v>0</v>
      </c>
      <c r="W44" s="45">
        <v>0</v>
      </c>
      <c r="X44" s="45">
        <v>0</v>
      </c>
      <c r="Y44" s="45">
        <v>0</v>
      </c>
      <c r="Z44" s="45">
        <v>0</v>
      </c>
      <c r="AA44" s="45">
        <v>0</v>
      </c>
      <c r="AB44" s="45">
        <v>0</v>
      </c>
      <c r="AC44" s="45">
        <v>0</v>
      </c>
      <c r="AD44" s="45">
        <v>0</v>
      </c>
      <c r="AE44" s="45">
        <v>0</v>
      </c>
      <c r="AF44" s="45">
        <v>0</v>
      </c>
      <c r="AG44" s="45">
        <v>0</v>
      </c>
      <c r="AH44" s="45">
        <v>0</v>
      </c>
      <c r="AI44" s="45">
        <v>0</v>
      </c>
      <c r="AJ44" s="45">
        <v>0</v>
      </c>
      <c r="AK44" s="45">
        <v>0</v>
      </c>
      <c r="AL44" s="45">
        <v>0</v>
      </c>
      <c r="AM44" s="63">
        <v>0</v>
      </c>
      <c r="AN44" s="62">
        <f>'6. Kultūras EP'!BC40</f>
        <v>0</v>
      </c>
    </row>
    <row r="45" spans="1:41" ht="15.75" x14ac:dyDescent="0.25">
      <c r="A45" s="455"/>
      <c r="B45" s="459"/>
      <c r="C45" s="446" t="s">
        <v>11</v>
      </c>
      <c r="D45" s="447"/>
      <c r="E45" s="447"/>
      <c r="F45" s="447"/>
      <c r="G45" s="448"/>
      <c r="H45" s="47">
        <f>SUM(H37:H44)</f>
        <v>4129.4160118426908</v>
      </c>
      <c r="I45" s="47">
        <f t="shared" ref="I45:AM45" si="2">SUM(I37:I44)</f>
        <v>4447.0311756220508</v>
      </c>
      <c r="J45" s="47">
        <f t="shared" si="2"/>
        <v>4128.1582229751284</v>
      </c>
      <c r="K45" s="47">
        <f t="shared" si="2"/>
        <v>0</v>
      </c>
      <c r="L45" s="47">
        <f t="shared" si="2"/>
        <v>0</v>
      </c>
      <c r="M45" s="47">
        <f t="shared" si="2"/>
        <v>0</v>
      </c>
      <c r="N45" s="47">
        <f t="shared" si="2"/>
        <v>3583.4830962017295</v>
      </c>
      <c r="O45" s="47">
        <f t="shared" si="2"/>
        <v>3583.4830962017295</v>
      </c>
      <c r="P45" s="47">
        <f t="shared" si="2"/>
        <v>0</v>
      </c>
      <c r="Q45" s="47">
        <f t="shared" si="2"/>
        <v>0</v>
      </c>
      <c r="R45" s="47">
        <f t="shared" si="2"/>
        <v>0</v>
      </c>
      <c r="S45" s="47">
        <f t="shared" si="2"/>
        <v>0</v>
      </c>
      <c r="T45" s="47">
        <f t="shared" si="2"/>
        <v>3868.0560615937411</v>
      </c>
      <c r="U45" s="47">
        <f t="shared" si="2"/>
        <v>4413.2963228911558</v>
      </c>
      <c r="V45" s="47">
        <f t="shared" si="2"/>
        <v>4412.6674284573746</v>
      </c>
      <c r="W45" s="47">
        <f t="shared" si="2"/>
        <v>4731.5505245929699</v>
      </c>
      <c r="X45" s="47">
        <f t="shared" si="2"/>
        <v>0</v>
      </c>
      <c r="Y45" s="47">
        <f t="shared" si="2"/>
        <v>0</v>
      </c>
      <c r="Z45" s="47">
        <f t="shared" si="2"/>
        <v>0</v>
      </c>
      <c r="AA45" s="47">
        <f t="shared" si="2"/>
        <v>2046.5878624326724</v>
      </c>
      <c r="AB45" s="47">
        <f t="shared" si="2"/>
        <v>3004.3369894214716</v>
      </c>
      <c r="AC45" s="47">
        <f t="shared" si="2"/>
        <v>1089.8414846723767</v>
      </c>
      <c r="AD45" s="47">
        <f t="shared" si="2"/>
        <v>2592.3294983443398</v>
      </c>
      <c r="AE45" s="47">
        <f t="shared" si="2"/>
        <v>0</v>
      </c>
      <c r="AF45" s="47">
        <f t="shared" si="2"/>
        <v>1089.8414846723767</v>
      </c>
      <c r="AG45" s="47">
        <f t="shared" si="2"/>
        <v>0</v>
      </c>
      <c r="AH45" s="47">
        <f t="shared" si="2"/>
        <v>0</v>
      </c>
      <c r="AI45" s="47">
        <f t="shared" si="2"/>
        <v>0</v>
      </c>
      <c r="AJ45" s="47">
        <f t="shared" si="2"/>
        <v>0</v>
      </c>
      <c r="AK45" s="47">
        <f t="shared" si="2"/>
        <v>0</v>
      </c>
      <c r="AL45" s="47">
        <f t="shared" si="2"/>
        <v>0</v>
      </c>
      <c r="AM45" s="47">
        <f t="shared" si="2"/>
        <v>0</v>
      </c>
      <c r="AN45" s="64">
        <f>SUM(AN37:AN44)</f>
        <v>3760.2158419269854</v>
      </c>
      <c r="AO45" s="127"/>
    </row>
    <row r="46" spans="1:41" s="54" customFormat="1" ht="18.75" x14ac:dyDescent="0.3">
      <c r="G46" s="55" t="s">
        <v>117</v>
      </c>
      <c r="H46" s="55">
        <f>H36+H19+H45</f>
        <v>24748.904773070997</v>
      </c>
      <c r="I46" s="55">
        <f t="shared" ref="I46:AM46" si="3">I36+I19+I45</f>
        <v>17375.614037347576</v>
      </c>
      <c r="J46" s="55">
        <f t="shared" si="3"/>
        <v>24953.915673002757</v>
      </c>
      <c r="K46" s="55">
        <f t="shared" si="3"/>
        <v>0</v>
      </c>
      <c r="L46" s="55">
        <f t="shared" si="3"/>
        <v>0</v>
      </c>
      <c r="M46" s="55">
        <f t="shared" si="3"/>
        <v>0</v>
      </c>
      <c r="N46" s="55">
        <f t="shared" si="3"/>
        <v>7219.3866298155135</v>
      </c>
      <c r="O46" s="55">
        <f t="shared" si="3"/>
        <v>10496.853296482181</v>
      </c>
      <c r="P46" s="55">
        <f t="shared" si="3"/>
        <v>0</v>
      </c>
      <c r="Q46" s="55">
        <f t="shared" si="3"/>
        <v>0</v>
      </c>
      <c r="R46" s="55">
        <f t="shared" si="3"/>
        <v>0</v>
      </c>
      <c r="S46" s="55">
        <f t="shared" si="3"/>
        <v>0</v>
      </c>
      <c r="T46" s="55">
        <f t="shared" si="3"/>
        <v>36201.4312858013</v>
      </c>
      <c r="U46" s="55">
        <f t="shared" si="3"/>
        <v>41605.358330106108</v>
      </c>
      <c r="V46" s="55">
        <f t="shared" si="3"/>
        <v>40316.652068337142</v>
      </c>
      <c r="W46" s="55">
        <f t="shared" si="3"/>
        <v>45346.397000370438</v>
      </c>
      <c r="X46" s="55">
        <f t="shared" si="3"/>
        <v>0</v>
      </c>
      <c r="Y46" s="55">
        <f t="shared" si="3"/>
        <v>0</v>
      </c>
      <c r="Z46" s="55">
        <f t="shared" si="3"/>
        <v>0</v>
      </c>
      <c r="AA46" s="55">
        <f t="shared" si="3"/>
        <v>2089.7878624326722</v>
      </c>
      <c r="AB46" s="55">
        <f t="shared" si="3"/>
        <v>3131.3865036458974</v>
      </c>
      <c r="AC46" s="55">
        <f t="shared" si="3"/>
        <v>1094.0041723827167</v>
      </c>
      <c r="AD46" s="55">
        <f t="shared" si="3"/>
        <v>2662.0982870220628</v>
      </c>
      <c r="AE46" s="55">
        <f t="shared" si="3"/>
        <v>0</v>
      </c>
      <c r="AF46" s="55">
        <f t="shared" si="3"/>
        <v>1089.8414846723767</v>
      </c>
      <c r="AG46" s="55">
        <f t="shared" si="3"/>
        <v>0</v>
      </c>
      <c r="AH46" s="55">
        <f t="shared" si="3"/>
        <v>0</v>
      </c>
      <c r="AI46" s="55">
        <f t="shared" si="3"/>
        <v>0</v>
      </c>
      <c r="AJ46" s="55">
        <f t="shared" si="3"/>
        <v>0</v>
      </c>
      <c r="AK46" s="55">
        <f t="shared" si="3"/>
        <v>0</v>
      </c>
      <c r="AL46" s="55">
        <f t="shared" si="3"/>
        <v>0</v>
      </c>
      <c r="AM46" s="55">
        <f t="shared" si="3"/>
        <v>0</v>
      </c>
      <c r="AN46" s="65">
        <f>AN45+AN36+AN19</f>
        <v>25040.489394511176</v>
      </c>
      <c r="AO46" s="269"/>
    </row>
    <row r="47" spans="1:41" x14ac:dyDescent="0.25">
      <c r="B47" s="29"/>
      <c r="C47" s="29"/>
      <c r="D47" s="29"/>
      <c r="E47" s="29"/>
      <c r="F47" s="29"/>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row>
    <row r="54" spans="2:39" x14ac:dyDescent="0.25">
      <c r="B54" s="29"/>
      <c r="C54" s="29"/>
      <c r="D54" s="29"/>
      <c r="E54" s="29"/>
      <c r="F54" s="29"/>
      <c r="G54" s="30"/>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row>
    <row r="55" spans="2:39" x14ac:dyDescent="0.25">
      <c r="B55" s="29"/>
      <c r="C55" s="29"/>
      <c r="D55" s="29"/>
      <c r="E55" s="29"/>
      <c r="F55" s="29"/>
      <c r="H55" s="33"/>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row>
  </sheetData>
  <sheetProtection algorithmName="SHA-512" hashValue="N0YdenmOJQSTTjYJuG/Dmf8bSzxuJGqpQ5I4Aq7LM3E8wSZF9RxS7+U7VxYOmYIV4xY0Da9Q5jwAIMSSu3hUSA==" saltValue="sab/Q7ifsYVMXJmQw7iD2g==" spinCount="100000" sheet="1" objects="1" scenarios="1"/>
  <mergeCells count="68">
    <mergeCell ref="AJ6:AJ8"/>
    <mergeCell ref="Y7:Y8"/>
    <mergeCell ref="Z7:Z8"/>
    <mergeCell ref="AD7:AD8"/>
    <mergeCell ref="AE7:AE8"/>
    <mergeCell ref="AF7:AF8"/>
    <mergeCell ref="T6:Z6"/>
    <mergeCell ref="AB6:AI6"/>
    <mergeCell ref="AC7:AC8"/>
    <mergeCell ref="AI7:AI8"/>
    <mergeCell ref="AN6:AN10"/>
    <mergeCell ref="A2:AN2"/>
    <mergeCell ref="A3:AN3"/>
    <mergeCell ref="A10:A45"/>
    <mergeCell ref="C37:C41"/>
    <mergeCell ref="D37:D38"/>
    <mergeCell ref="D39:D41"/>
    <mergeCell ref="B37:B45"/>
    <mergeCell ref="C45:G45"/>
    <mergeCell ref="C13:C14"/>
    <mergeCell ref="D13:D14"/>
    <mergeCell ref="B20:B36"/>
    <mergeCell ref="C19:G19"/>
    <mergeCell ref="C20:C22"/>
    <mergeCell ref="B11:B19"/>
    <mergeCell ref="C35:F35"/>
    <mergeCell ref="C42:F42"/>
    <mergeCell ref="C43:F43"/>
    <mergeCell ref="C44:F44"/>
    <mergeCell ref="C11:C12"/>
    <mergeCell ref="D11:D12"/>
    <mergeCell ref="D20:D22"/>
    <mergeCell ref="C16:F16"/>
    <mergeCell ref="C17:F17"/>
    <mergeCell ref="C18:F18"/>
    <mergeCell ref="C33:F33"/>
    <mergeCell ref="D31:D32"/>
    <mergeCell ref="C36:G36"/>
    <mergeCell ref="D25:D26"/>
    <mergeCell ref="C23:C27"/>
    <mergeCell ref="D23:D24"/>
    <mergeCell ref="C28:C32"/>
    <mergeCell ref="J7:J8"/>
    <mergeCell ref="K7:K8"/>
    <mergeCell ref="L7:L8"/>
    <mergeCell ref="N7:P7"/>
    <mergeCell ref="Q7:Q8"/>
    <mergeCell ref="R7:R8"/>
    <mergeCell ref="X7:X8"/>
    <mergeCell ref="AG7:AG8"/>
    <mergeCell ref="AH7:AH8"/>
    <mergeCell ref="AA6:AA8"/>
    <mergeCell ref="C34:F34"/>
    <mergeCell ref="AL6:AL8"/>
    <mergeCell ref="AM6:AM8"/>
    <mergeCell ref="H5:AM5"/>
    <mergeCell ref="AK6:AK8"/>
    <mergeCell ref="T7:U7"/>
    <mergeCell ref="V7:W7"/>
    <mergeCell ref="B6:F9"/>
    <mergeCell ref="N6:S6"/>
    <mergeCell ref="AB7:AB8"/>
    <mergeCell ref="I6:M6"/>
    <mergeCell ref="G6:G8"/>
    <mergeCell ref="H6:H8"/>
    <mergeCell ref="I7:I8"/>
    <mergeCell ref="M7:M8"/>
    <mergeCell ref="S7:S8"/>
  </mergeCells>
  <pageMargins left="0.25" right="0.25" top="0.75" bottom="0.75" header="0.3" footer="0.3"/>
  <pageSetup paperSize="9" scale="39" orientation="landscape" horizontalDpi="0" verticalDpi="0" r:id="rId1"/>
  <headerFooter>
    <oddFoote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2:AN55"/>
  <sheetViews>
    <sheetView topLeftCell="C2" zoomScale="70" zoomScaleNormal="70" workbookViewId="0">
      <pane xSplit="5" ySplit="9" topLeftCell="W11" activePane="bottomRight" state="frozen"/>
      <selection activeCell="C2" sqref="C2"/>
      <selection pane="topRight" activeCell="H2" sqref="H2"/>
      <selection pane="bottomLeft" activeCell="C11" sqref="C11"/>
      <selection pane="bottomRight" activeCell="Z7" sqref="Z7:Z8"/>
    </sheetView>
  </sheetViews>
  <sheetFormatPr defaultColWidth="9" defaultRowHeight="15" x14ac:dyDescent="0.25"/>
  <cols>
    <col min="1" max="1" width="3.5703125" style="29" customWidth="1"/>
    <col min="2" max="2" width="4.42578125" style="30" customWidth="1"/>
    <col min="3" max="3" width="13.7109375" style="30" customWidth="1"/>
    <col min="4" max="4" width="15.5703125" style="30" customWidth="1"/>
    <col min="5" max="5" width="36.42578125" style="30" customWidth="1"/>
    <col min="6" max="6" width="18.5703125" style="30" customWidth="1"/>
    <col min="7" max="7" width="11.28515625" style="33" customWidth="1"/>
    <col min="8" max="8" width="13.85546875" style="30" customWidth="1"/>
    <col min="9" max="12" width="13.42578125" style="30" customWidth="1"/>
    <col min="13" max="13" width="14" style="30" customWidth="1"/>
    <col min="14" max="18" width="14.42578125" style="30" customWidth="1"/>
    <col min="19" max="19" width="14.7109375" style="30" customWidth="1"/>
    <col min="20" max="20" width="18.140625" style="30" customWidth="1"/>
    <col min="21" max="21" width="14.7109375" style="30" customWidth="1"/>
    <col min="22" max="22" width="18.140625" style="30" customWidth="1"/>
    <col min="23" max="25" width="18.28515625" style="30" customWidth="1"/>
    <col min="26" max="26" width="12" style="30" customWidth="1"/>
    <col min="27" max="27" width="11.7109375" style="30" customWidth="1"/>
    <col min="28" max="28" width="12.7109375" style="30" customWidth="1"/>
    <col min="29" max="34" width="12.42578125" style="30" customWidth="1"/>
    <col min="35" max="36" width="11.85546875" style="30" customWidth="1"/>
    <col min="37" max="39" width="12" style="30" customWidth="1"/>
    <col min="40" max="40" width="17.28515625" style="58" customWidth="1"/>
    <col min="41" max="16384" width="9" style="29"/>
  </cols>
  <sheetData>
    <row r="2" spans="1:40" x14ac:dyDescent="0.25">
      <c r="A2" s="451" t="str">
        <f>"EKOSISTĒMU PAKALPOJUMU VĒRTĒJUMA MATRICA (EUR/ha) - KOPSAVILKUMS.   2. Scenārijs: Plānotā attīstība"</f>
        <v>EKOSISTĒMU PAKALPOJUMU VĒRTĒJUMA MATRICA (EUR/ha) - KOPSAVILKUMS.   2. Scenārijs: Plānotā attīstība</v>
      </c>
      <c r="B2" s="451"/>
      <c r="C2" s="451"/>
      <c r="D2" s="451"/>
      <c r="E2" s="451"/>
      <c r="F2" s="451"/>
      <c r="G2" s="451"/>
      <c r="H2" s="451"/>
      <c r="I2" s="451"/>
      <c r="J2" s="451"/>
      <c r="K2" s="451"/>
      <c r="L2" s="451"/>
      <c r="M2" s="451"/>
      <c r="N2" s="451"/>
      <c r="O2" s="451"/>
      <c r="P2" s="451"/>
      <c r="Q2" s="451"/>
      <c r="R2" s="451"/>
      <c r="S2" s="451"/>
      <c r="T2" s="451"/>
      <c r="U2" s="451"/>
      <c r="V2" s="451"/>
      <c r="W2" s="451"/>
      <c r="X2" s="451"/>
      <c r="Y2" s="451"/>
      <c r="Z2" s="451"/>
      <c r="AA2" s="451"/>
      <c r="AB2" s="451"/>
      <c r="AC2" s="451"/>
      <c r="AD2" s="451"/>
      <c r="AE2" s="451"/>
      <c r="AF2" s="451"/>
      <c r="AG2" s="451"/>
      <c r="AH2" s="451"/>
      <c r="AI2" s="451"/>
      <c r="AJ2" s="451"/>
      <c r="AK2" s="451"/>
      <c r="AL2" s="451"/>
      <c r="AM2" s="451"/>
      <c r="AN2" s="451"/>
    </row>
    <row r="3" spans="1:40" ht="2.1" customHeight="1" x14ac:dyDescent="0.25">
      <c r="A3" s="452"/>
      <c r="B3" s="452"/>
      <c r="C3" s="452"/>
      <c r="D3" s="452"/>
      <c r="E3" s="452"/>
      <c r="F3" s="452"/>
      <c r="G3" s="452"/>
      <c r="H3" s="452"/>
      <c r="I3" s="452"/>
      <c r="J3" s="452"/>
      <c r="K3" s="452"/>
      <c r="L3" s="452"/>
      <c r="M3" s="452"/>
      <c r="N3" s="452"/>
      <c r="O3" s="452"/>
      <c r="P3" s="452"/>
      <c r="Q3" s="452"/>
      <c r="R3" s="452"/>
      <c r="S3" s="452"/>
      <c r="T3" s="452"/>
      <c r="U3" s="452"/>
      <c r="V3" s="452"/>
      <c r="W3" s="452"/>
      <c r="X3" s="452"/>
      <c r="Y3" s="452"/>
      <c r="Z3" s="452"/>
      <c r="AA3" s="452"/>
      <c r="AB3" s="452"/>
      <c r="AC3" s="452"/>
      <c r="AD3" s="452"/>
      <c r="AE3" s="452"/>
      <c r="AF3" s="452"/>
      <c r="AG3" s="452"/>
      <c r="AH3" s="452"/>
      <c r="AI3" s="452"/>
      <c r="AJ3" s="452"/>
      <c r="AK3" s="452"/>
      <c r="AL3" s="452"/>
      <c r="AM3" s="452"/>
      <c r="AN3" s="452"/>
    </row>
    <row r="5" spans="1:40" s="254" customFormat="1" ht="15.75" x14ac:dyDescent="0.25">
      <c r="B5" s="255"/>
      <c r="C5" s="255"/>
      <c r="D5" s="255"/>
      <c r="E5" s="255"/>
      <c r="F5" s="255"/>
      <c r="G5" s="256"/>
      <c r="H5" s="427" t="s">
        <v>0</v>
      </c>
      <c r="I5" s="428"/>
      <c r="J5" s="428"/>
      <c r="K5" s="428"/>
      <c r="L5" s="428"/>
      <c r="M5" s="428"/>
      <c r="N5" s="428"/>
      <c r="O5" s="428"/>
      <c r="P5" s="428"/>
      <c r="Q5" s="428"/>
      <c r="R5" s="428"/>
      <c r="S5" s="428"/>
      <c r="T5" s="428"/>
      <c r="U5" s="428"/>
      <c r="V5" s="428"/>
      <c r="W5" s="428"/>
      <c r="X5" s="428"/>
      <c r="Y5" s="428"/>
      <c r="Z5" s="428"/>
      <c r="AA5" s="428"/>
      <c r="AB5" s="428"/>
      <c r="AC5" s="428"/>
      <c r="AD5" s="428"/>
      <c r="AE5" s="428"/>
      <c r="AF5" s="428"/>
      <c r="AG5" s="428"/>
      <c r="AH5" s="428"/>
      <c r="AI5" s="428"/>
      <c r="AJ5" s="428"/>
      <c r="AK5" s="428"/>
      <c r="AL5" s="428"/>
      <c r="AM5" s="428"/>
      <c r="AN5" s="251" t="s">
        <v>11</v>
      </c>
    </row>
    <row r="6" spans="1:40" s="257" customFormat="1" ht="23.1" customHeight="1" x14ac:dyDescent="0.25">
      <c r="B6" s="430" t="s">
        <v>200</v>
      </c>
      <c r="C6" s="430"/>
      <c r="D6" s="430"/>
      <c r="E6" s="430"/>
      <c r="F6" s="430"/>
      <c r="G6" s="433" t="s">
        <v>28</v>
      </c>
      <c r="H6" s="429" t="str">
        <f>'2. Datu ievade'!B9</f>
        <v>Pludmale</v>
      </c>
      <c r="I6" s="431" t="str">
        <f>'2. Datu ievade'!B10</f>
        <v>Kāpas</v>
      </c>
      <c r="J6" s="431"/>
      <c r="K6" s="431"/>
      <c r="L6" s="431"/>
      <c r="M6" s="431"/>
      <c r="N6" s="431" t="str">
        <f>'2. Datu ievade'!B15</f>
        <v>Upes un ezeri</v>
      </c>
      <c r="O6" s="431"/>
      <c r="P6" s="431"/>
      <c r="Q6" s="431"/>
      <c r="R6" s="431"/>
      <c r="S6" s="432"/>
      <c r="T6" s="463" t="str">
        <f>'2. Datu ievade'!B21</f>
        <v>Meži</v>
      </c>
      <c r="U6" s="464"/>
      <c r="V6" s="464"/>
      <c r="W6" s="464"/>
      <c r="X6" s="464"/>
      <c r="Y6" s="464"/>
      <c r="Z6" s="465"/>
      <c r="AA6" s="434" t="str">
        <f>'2. Datu ievade'!B28</f>
        <v>Ruderāli zālāji</v>
      </c>
      <c r="AB6" s="463" t="str">
        <f>'2. Datu ievade'!B29</f>
        <v>Apbūve/ urbānas teritorijas</v>
      </c>
      <c r="AC6" s="464"/>
      <c r="AD6" s="464"/>
      <c r="AE6" s="464"/>
      <c r="AF6" s="464"/>
      <c r="AG6" s="464"/>
      <c r="AH6" s="464"/>
      <c r="AI6" s="465"/>
      <c r="AJ6" s="421" t="str">
        <f>'2. Datu ievade'!B37</f>
        <v xml:space="preserve">1. lietotāja definēta papildus ģeotelpiskā vienība ekosistēmas/apakšsistēmas līmenī*  </v>
      </c>
      <c r="AK6" s="421" t="str">
        <f>'2. Datu ievade'!B38</f>
        <v xml:space="preserve">2. lietotāja definēta papildus ģeotelpiskā vienība ekosistēmas/apakšsistēmas līmenī*  </v>
      </c>
      <c r="AL6" s="421" t="str">
        <f>'2. Datu ievade'!B39</f>
        <v xml:space="preserve">3. lietotāja definēta papildus ģeotelpiskā vienība ekosistēmas/apakšsistēmas līmenī*  </v>
      </c>
      <c r="AM6" s="424" t="str">
        <f>'2. Datu ievade'!B40</f>
        <v xml:space="preserve">4. lietotāja definēta papildus ģeotelpiskā vienība ekosistēmas/apakšsistēmas līmenī*  </v>
      </c>
      <c r="AN6" s="450" t="s">
        <v>300</v>
      </c>
    </row>
    <row r="7" spans="1:40" s="254" customFormat="1" ht="25.15" customHeight="1" x14ac:dyDescent="0.25">
      <c r="B7" s="430"/>
      <c r="C7" s="430"/>
      <c r="D7" s="430"/>
      <c r="E7" s="430"/>
      <c r="F7" s="430"/>
      <c r="G7" s="433"/>
      <c r="H7" s="429"/>
      <c r="I7" s="429" t="str">
        <f>'2. Datu ievade'!C10</f>
        <v>Embrionālās kāpas (biotops 2110)</v>
      </c>
      <c r="J7" s="429" t="str">
        <f>'2. Datu ievade'!C11</f>
        <v>Priekškāpas (biotops 2120)</v>
      </c>
      <c r="K7" s="429" t="str">
        <f>'2. Datu ievade'!C12</f>
        <v>Lietotāja definēta papildus ģeotelpiskā vienība (citi jūras un iesāļu augteņu biotopi un/vai piejūras un iekšzemes kāpu biotopi)</v>
      </c>
      <c r="L7" s="429" t="str">
        <f>'2. Datu ievade'!C13</f>
        <v>Lietotāja definēta papildus ģeotelpiskā vienība (citi jūras un iesāļu augteņu biotopi un/vai piejūras un iekšzemes kāpu biotopi)</v>
      </c>
      <c r="M7" s="429" t="str">
        <f>'2. Datu ievade'!C14</f>
        <v>Lietotāja definēta papildus ģeotelpiskā vienība (citi jūras un iesāļu augteņu biotopi un/vai piejūras un iekšzemes kāpu biotopi)</v>
      </c>
      <c r="N7" s="437" t="str">
        <f>'2. Datu ievade'!C15</f>
        <v>Dabiski upju posmi (biotops 3260)</v>
      </c>
      <c r="O7" s="438"/>
      <c r="P7" s="439"/>
      <c r="Q7" s="434" t="str">
        <f>'2. Datu ievade'!C18</f>
        <v xml:space="preserve">Lietotāja definēta papildus ģeotelpiskā vienība (citi saldūdeņu biotopi vai upju/ezeru tipi) </v>
      </c>
      <c r="R7" s="434" t="str">
        <f>'2. Datu ievade'!C19</f>
        <v xml:space="preserve">Lietotāja definēta papildus ģeotelpiskā vienība (citi saldūdeņu biotopi vai upju/ezeru tipi) </v>
      </c>
      <c r="S7" s="429" t="str">
        <f>'2. Datu ievade'!C20</f>
        <v xml:space="preserve">Lietotāja definēta papildus ģeotelpiskā vienība (citi saldūdeņu biotopi vai upju/ezeru tipi) </v>
      </c>
      <c r="T7" s="429" t="str">
        <f>'2. Datu ievade'!C21</f>
        <v>Mežainas piejūras kāpas (biotops 2180)/Veci vai dabiski boreāli meži (biotops 9010*)</v>
      </c>
      <c r="U7" s="429"/>
      <c r="V7" s="429" t="str">
        <f>'2. Datu ievade'!C23</f>
        <v>Mežainas piejūras kāpas (biotops 2180)</v>
      </c>
      <c r="W7" s="364"/>
      <c r="X7" s="434" t="str">
        <f>'2. Datu ievade'!C25</f>
        <v>Lietotāja definēta papildus ģeotelpiskā vienība (citi meža biotopi un/vai meža tipi)</v>
      </c>
      <c r="Y7" s="434" t="str">
        <f>'2. Datu ievade'!C26</f>
        <v>Lietotāja definēta papildus ģeotelpiskā vienība (citi meža biotopi un/vai meža tipi)</v>
      </c>
      <c r="Z7" s="434" t="str">
        <f>'2. Datu ievade'!C27</f>
        <v>Lietotāja definēta papildus ģeotelpiskā vienība (citi meža biotopi un/vai meža tipi)</v>
      </c>
      <c r="AA7" s="436"/>
      <c r="AB7" s="429" t="str">
        <f>'2. Datu ievade'!C29</f>
        <v>mazstāvu dzīvojamās apbūves teritorija</v>
      </c>
      <c r="AC7" s="429" t="str">
        <f>'2. Datu ievade'!C30</f>
        <v>daudzstāvu dzīvojamās apbūves teritorija</v>
      </c>
      <c r="AD7" s="429" t="str">
        <f>'2. Datu ievade'!C31</f>
        <v>publiskās apbūves teritorija</v>
      </c>
      <c r="AE7" s="429" t="str">
        <f>'2. Datu ievade'!C32</f>
        <v>atsevišķas ēkas</v>
      </c>
      <c r="AF7" s="429" t="str">
        <f>'2. Datu ievade'!C33</f>
        <v>transporta infrastruktūras teritorija</v>
      </c>
      <c r="AG7" s="429" t="str">
        <f>'2. Datu ievade'!C34</f>
        <v>Lietotāja definēta papildus ģeotelpiskā vienība (citi apbūves/urbānu teritoriju tipi)</v>
      </c>
      <c r="AH7" s="429" t="str">
        <f>'2. Datu ievade'!C35</f>
        <v>Lietotāja definēta papildus ģeotelpiskā vienība (citi apbūves/urbānu teritoriju tipi)</v>
      </c>
      <c r="AI7" s="429" t="str">
        <f>'2. Datu ievade'!C36</f>
        <v>Lietotāja definēta papildus ģeotelpiskā vienība (citi apbūves/urbānu teritoriju tipi)</v>
      </c>
      <c r="AJ7" s="422"/>
      <c r="AK7" s="422"/>
      <c r="AL7" s="422"/>
      <c r="AM7" s="425"/>
      <c r="AN7" s="450"/>
    </row>
    <row r="8" spans="1:40" s="254" customFormat="1" ht="66.599999999999994" customHeight="1" x14ac:dyDescent="0.25">
      <c r="B8" s="430"/>
      <c r="C8" s="430"/>
      <c r="D8" s="430"/>
      <c r="E8" s="430"/>
      <c r="F8" s="430"/>
      <c r="G8" s="433"/>
      <c r="H8" s="429"/>
      <c r="I8" s="429"/>
      <c r="J8" s="429"/>
      <c r="K8" s="429"/>
      <c r="L8" s="429"/>
      <c r="M8" s="429"/>
      <c r="N8" s="262" t="str">
        <f>'2. Datu ievade'!D15</f>
        <v>Maza, strauja (ritrāla) upe: INČUPE</v>
      </c>
      <c r="O8" s="262" t="str">
        <f>'2. Datu ievade'!D16</f>
        <v>Vidēja, strauja (ritrāla) upe: PĒTERUPE</v>
      </c>
      <c r="P8" s="262" t="str">
        <f>'2. Datu ievade'!D17</f>
        <v>Upes vai tās posma nosaukums</v>
      </c>
      <c r="Q8" s="435"/>
      <c r="R8" s="435"/>
      <c r="S8" s="429"/>
      <c r="T8" s="262" t="str">
        <f>'2. Datu ievade'!D21</f>
        <v>pieaugusi un pāraugusi audze</v>
      </c>
      <c r="U8" s="262" t="str">
        <f>'2. Datu ievade'!D22</f>
        <v>vidēja vecuma un briestaudzes</v>
      </c>
      <c r="V8" s="262" t="str">
        <f>'2. Datu ievade'!D23</f>
        <v>pieaugusi un pāraugusi audze</v>
      </c>
      <c r="W8" s="262" t="str">
        <f>'2. Datu ievade'!D24</f>
        <v>vidēja vecuma un briestaudzes</v>
      </c>
      <c r="X8" s="435"/>
      <c r="Y8" s="435"/>
      <c r="Z8" s="435"/>
      <c r="AA8" s="435"/>
      <c r="AB8" s="364"/>
      <c r="AC8" s="364"/>
      <c r="AD8" s="364"/>
      <c r="AE8" s="364"/>
      <c r="AF8" s="364"/>
      <c r="AG8" s="364"/>
      <c r="AH8" s="364"/>
      <c r="AI8" s="429"/>
      <c r="AJ8" s="423"/>
      <c r="AK8" s="423"/>
      <c r="AL8" s="423"/>
      <c r="AM8" s="426"/>
      <c r="AN8" s="450"/>
    </row>
    <row r="9" spans="1:40" s="34" customFormat="1" x14ac:dyDescent="0.25">
      <c r="B9" s="430"/>
      <c r="C9" s="430"/>
      <c r="D9" s="430"/>
      <c r="E9" s="430"/>
      <c r="F9" s="430"/>
      <c r="G9" s="35" t="s">
        <v>29</v>
      </c>
      <c r="H9" s="36">
        <f t="array" ref="H9:AM9">TRANSPOSE('S-tmp'!F48:F79)</f>
        <v>16.399999999999999</v>
      </c>
      <c r="I9" s="36">
        <v>0.85</v>
      </c>
      <c r="J9" s="36">
        <v>8.3800000000000008</v>
      </c>
      <c r="K9" s="36">
        <v>0</v>
      </c>
      <c r="L9" s="36">
        <v>0</v>
      </c>
      <c r="M9" s="36">
        <v>0</v>
      </c>
      <c r="N9" s="36">
        <v>3.71</v>
      </c>
      <c r="O9" s="36">
        <v>3.71</v>
      </c>
      <c r="P9" s="36">
        <v>0</v>
      </c>
      <c r="Q9" s="36">
        <v>0</v>
      </c>
      <c r="R9" s="36">
        <v>0</v>
      </c>
      <c r="S9" s="36">
        <v>0</v>
      </c>
      <c r="T9" s="36">
        <v>12.05</v>
      </c>
      <c r="U9" s="36">
        <v>12.43</v>
      </c>
      <c r="V9" s="36">
        <v>13.39</v>
      </c>
      <c r="W9" s="36">
        <v>22.85</v>
      </c>
      <c r="X9" s="36">
        <v>0</v>
      </c>
      <c r="Y9" s="36">
        <v>0</v>
      </c>
      <c r="Z9" s="36">
        <v>0</v>
      </c>
      <c r="AA9" s="36">
        <v>2.35</v>
      </c>
      <c r="AB9" s="36">
        <v>25.63</v>
      </c>
      <c r="AC9" s="36">
        <v>0.73</v>
      </c>
      <c r="AD9" s="36">
        <v>2.85</v>
      </c>
      <c r="AE9" s="36">
        <v>0</v>
      </c>
      <c r="AF9" s="36">
        <v>7.52</v>
      </c>
      <c r="AG9" s="36">
        <v>0</v>
      </c>
      <c r="AH9" s="36">
        <v>0</v>
      </c>
      <c r="AI9" s="36">
        <v>0</v>
      </c>
      <c r="AJ9" s="36">
        <v>0</v>
      </c>
      <c r="AK9" s="36">
        <v>0</v>
      </c>
      <c r="AL9" s="36">
        <v>0</v>
      </c>
      <c r="AM9" s="59">
        <v>0</v>
      </c>
      <c r="AN9" s="450"/>
    </row>
    <row r="10" spans="1:40" ht="38.25" x14ac:dyDescent="0.25">
      <c r="A10" s="453" t="s">
        <v>241</v>
      </c>
      <c r="B10" s="37" t="s">
        <v>30</v>
      </c>
      <c r="C10" s="37" t="s">
        <v>31</v>
      </c>
      <c r="D10" s="37" t="s">
        <v>32</v>
      </c>
      <c r="E10" s="37" t="s">
        <v>33</v>
      </c>
      <c r="F10" s="37" t="s">
        <v>34</v>
      </c>
      <c r="G10" s="38"/>
      <c r="H10" s="39"/>
      <c r="I10" s="39"/>
      <c r="J10" s="39"/>
      <c r="K10" s="39"/>
      <c r="L10" s="39"/>
      <c r="M10" s="39"/>
      <c r="N10" s="40"/>
      <c r="O10" s="40"/>
      <c r="P10" s="40"/>
      <c r="Q10" s="40"/>
      <c r="R10" s="40"/>
      <c r="S10" s="40"/>
      <c r="T10" s="40"/>
      <c r="U10" s="40"/>
      <c r="V10" s="40"/>
      <c r="W10" s="40"/>
      <c r="X10" s="40"/>
      <c r="Y10" s="40"/>
      <c r="Z10" s="40"/>
      <c r="AA10" s="41"/>
      <c r="AB10" s="41"/>
      <c r="AC10" s="41"/>
      <c r="AD10" s="41"/>
      <c r="AE10" s="41"/>
      <c r="AF10" s="41"/>
      <c r="AG10" s="41"/>
      <c r="AH10" s="41"/>
      <c r="AI10" s="41"/>
      <c r="AJ10" s="41"/>
      <c r="AK10" s="40"/>
      <c r="AL10" s="40"/>
      <c r="AM10" s="60"/>
      <c r="AN10" s="450"/>
    </row>
    <row r="11" spans="1:40" ht="15" customHeight="1" x14ac:dyDescent="0.25">
      <c r="A11" s="454"/>
      <c r="B11" s="459" t="s">
        <v>35</v>
      </c>
      <c r="C11" s="440" t="s">
        <v>36</v>
      </c>
      <c r="D11" s="440" t="s">
        <v>37</v>
      </c>
      <c r="E11" s="264" t="s">
        <v>38</v>
      </c>
      <c r="F11" s="264" t="s">
        <v>39</v>
      </c>
      <c r="G11" s="42" t="s">
        <v>15</v>
      </c>
      <c r="H11" s="43">
        <f t="array" ref="H11:AM18">TRANSPOSE('S-tmp'!H48:O79)</f>
        <v>0</v>
      </c>
      <c r="I11" s="43">
        <v>0</v>
      </c>
      <c r="J11" s="43">
        <v>0</v>
      </c>
      <c r="K11" s="43">
        <v>0</v>
      </c>
      <c r="L11" s="43">
        <v>0</v>
      </c>
      <c r="M11" s="43">
        <v>0</v>
      </c>
      <c r="N11" s="43">
        <v>0</v>
      </c>
      <c r="O11" s="43">
        <v>0</v>
      </c>
      <c r="P11" s="43">
        <v>0</v>
      </c>
      <c r="Q11" s="43">
        <v>0</v>
      </c>
      <c r="R11" s="43">
        <v>0</v>
      </c>
      <c r="S11" s="43">
        <v>0</v>
      </c>
      <c r="T11" s="43">
        <v>5620</v>
      </c>
      <c r="U11" s="43">
        <v>1110</v>
      </c>
      <c r="V11" s="43">
        <v>5620</v>
      </c>
      <c r="W11" s="43">
        <v>1110</v>
      </c>
      <c r="X11" s="43">
        <v>0</v>
      </c>
      <c r="Y11" s="43">
        <v>0</v>
      </c>
      <c r="Z11" s="43">
        <v>0</v>
      </c>
      <c r="AA11" s="43">
        <v>0</v>
      </c>
      <c r="AB11" s="43">
        <v>0</v>
      </c>
      <c r="AC11" s="43">
        <v>0</v>
      </c>
      <c r="AD11" s="43">
        <v>0</v>
      </c>
      <c r="AE11" s="43">
        <v>0</v>
      </c>
      <c r="AF11" s="43">
        <v>0</v>
      </c>
      <c r="AG11" s="43">
        <v>0</v>
      </c>
      <c r="AH11" s="43">
        <v>0</v>
      </c>
      <c r="AI11" s="43">
        <v>0</v>
      </c>
      <c r="AJ11" s="43">
        <v>0</v>
      </c>
      <c r="AK11" s="43">
        <v>0</v>
      </c>
      <c r="AL11" s="43">
        <v>0</v>
      </c>
      <c r="AM11" s="61">
        <v>0</v>
      </c>
      <c r="AN11" s="62">
        <f>'4. Nodrošinājuma EP'!K81</f>
        <v>1370.9717726759504</v>
      </c>
    </row>
    <row r="12" spans="1:40" x14ac:dyDescent="0.25">
      <c r="A12" s="454"/>
      <c r="B12" s="459"/>
      <c r="C12" s="441"/>
      <c r="D12" s="442"/>
      <c r="E12" s="263" t="s">
        <v>40</v>
      </c>
      <c r="F12" s="263" t="s">
        <v>41</v>
      </c>
      <c r="G12" s="42" t="s">
        <v>17</v>
      </c>
      <c r="H12" s="43">
        <v>0</v>
      </c>
      <c r="I12" s="43">
        <v>0</v>
      </c>
      <c r="J12" s="43">
        <v>0</v>
      </c>
      <c r="K12" s="43">
        <v>0</v>
      </c>
      <c r="L12" s="43">
        <v>0</v>
      </c>
      <c r="M12" s="43">
        <v>0</v>
      </c>
      <c r="N12" s="43">
        <v>20.669698222405952</v>
      </c>
      <c r="O12" s="43">
        <v>20.669698222405952</v>
      </c>
      <c r="P12" s="43">
        <v>0</v>
      </c>
      <c r="Q12" s="43">
        <v>0</v>
      </c>
      <c r="R12" s="43">
        <v>0</v>
      </c>
      <c r="S12" s="43">
        <v>0</v>
      </c>
      <c r="T12" s="43">
        <v>0</v>
      </c>
      <c r="U12" s="43">
        <v>0</v>
      </c>
      <c r="V12" s="43">
        <v>0</v>
      </c>
      <c r="W12" s="43">
        <v>0</v>
      </c>
      <c r="X12" s="43">
        <v>0</v>
      </c>
      <c r="Y12" s="43">
        <v>0</v>
      </c>
      <c r="Z12" s="43">
        <v>0</v>
      </c>
      <c r="AA12" s="43">
        <v>0</v>
      </c>
      <c r="AB12" s="43">
        <v>0</v>
      </c>
      <c r="AC12" s="43">
        <v>0</v>
      </c>
      <c r="AD12" s="43">
        <v>0</v>
      </c>
      <c r="AE12" s="43">
        <v>0</v>
      </c>
      <c r="AF12" s="43">
        <v>0</v>
      </c>
      <c r="AG12" s="43">
        <v>0</v>
      </c>
      <c r="AH12" s="43">
        <v>0</v>
      </c>
      <c r="AI12" s="43">
        <v>0</v>
      </c>
      <c r="AJ12" s="43">
        <v>0</v>
      </c>
      <c r="AK12" s="43">
        <v>0</v>
      </c>
      <c r="AL12" s="43">
        <v>0</v>
      </c>
      <c r="AM12" s="61">
        <v>0</v>
      </c>
      <c r="AN12" s="62">
        <f>'4. Nodrošinājuma EP'!P81</f>
        <v>1.1544536003782626</v>
      </c>
    </row>
    <row r="13" spans="1:40" ht="22.5" x14ac:dyDescent="0.25">
      <c r="A13" s="454"/>
      <c r="B13" s="459"/>
      <c r="C13" s="444" t="s">
        <v>42</v>
      </c>
      <c r="D13" s="440" t="s">
        <v>37</v>
      </c>
      <c r="E13" s="263" t="s">
        <v>43</v>
      </c>
      <c r="F13" s="263" t="s">
        <v>44</v>
      </c>
      <c r="G13" s="42" t="s">
        <v>45</v>
      </c>
      <c r="H13" s="43">
        <v>0</v>
      </c>
      <c r="I13" s="43">
        <v>0</v>
      </c>
      <c r="J13" s="43">
        <v>0</v>
      </c>
      <c r="K13" s="43">
        <v>0</v>
      </c>
      <c r="L13" s="43">
        <v>0</v>
      </c>
      <c r="M13" s="43">
        <v>0</v>
      </c>
      <c r="N13" s="43">
        <v>0</v>
      </c>
      <c r="O13" s="43">
        <v>0</v>
      </c>
      <c r="P13" s="43">
        <v>0</v>
      </c>
      <c r="Q13" s="43">
        <v>0</v>
      </c>
      <c r="R13" s="43">
        <v>0</v>
      </c>
      <c r="S13" s="43">
        <v>0</v>
      </c>
      <c r="T13" s="43">
        <v>0</v>
      </c>
      <c r="U13" s="43">
        <v>0</v>
      </c>
      <c r="V13" s="43">
        <v>3181.59</v>
      </c>
      <c r="W13" s="43">
        <v>2937.7900000000004</v>
      </c>
      <c r="X13" s="43">
        <v>0</v>
      </c>
      <c r="Y13" s="43">
        <v>0</v>
      </c>
      <c r="Z13" s="43">
        <v>0</v>
      </c>
      <c r="AA13" s="43">
        <v>0</v>
      </c>
      <c r="AB13" s="43">
        <v>0</v>
      </c>
      <c r="AC13" s="43">
        <v>0</v>
      </c>
      <c r="AD13" s="43">
        <v>0</v>
      </c>
      <c r="AE13" s="43">
        <v>0</v>
      </c>
      <c r="AF13" s="43">
        <v>0</v>
      </c>
      <c r="AG13" s="43">
        <v>0</v>
      </c>
      <c r="AH13" s="43">
        <v>0</v>
      </c>
      <c r="AI13" s="43">
        <v>0</v>
      </c>
      <c r="AJ13" s="43">
        <v>0</v>
      </c>
      <c r="AK13" s="43">
        <v>0</v>
      </c>
      <c r="AL13" s="43">
        <v>0</v>
      </c>
      <c r="AM13" s="61">
        <v>0</v>
      </c>
      <c r="AN13" s="62">
        <f>'4. Nodrošinājuma EP'!U81</f>
        <v>825.96907489650005</v>
      </c>
    </row>
    <row r="14" spans="1:40" ht="22.5" x14ac:dyDescent="0.25">
      <c r="A14" s="454"/>
      <c r="B14" s="459"/>
      <c r="C14" s="460"/>
      <c r="D14" s="461"/>
      <c r="E14" s="263" t="s">
        <v>43</v>
      </c>
      <c r="F14" s="263" t="s">
        <v>46</v>
      </c>
      <c r="G14" s="42" t="s">
        <v>47</v>
      </c>
      <c r="H14" s="43">
        <v>0</v>
      </c>
      <c r="I14" s="43">
        <v>0</v>
      </c>
      <c r="J14" s="43">
        <v>0</v>
      </c>
      <c r="K14" s="43">
        <v>0</v>
      </c>
      <c r="L14" s="43">
        <v>0</v>
      </c>
      <c r="M14" s="43">
        <v>0</v>
      </c>
      <c r="N14" s="43">
        <v>0</v>
      </c>
      <c r="O14" s="43">
        <v>0</v>
      </c>
      <c r="P14" s="43">
        <v>0</v>
      </c>
      <c r="Q14" s="43">
        <v>0</v>
      </c>
      <c r="R14" s="43">
        <v>0</v>
      </c>
      <c r="S14" s="43">
        <v>0</v>
      </c>
      <c r="T14" s="43">
        <v>3125</v>
      </c>
      <c r="U14" s="43">
        <v>3125.0000000000005</v>
      </c>
      <c r="V14" s="43">
        <v>3125.0000000000005</v>
      </c>
      <c r="W14" s="43">
        <v>3125</v>
      </c>
      <c r="X14" s="43">
        <v>0</v>
      </c>
      <c r="Y14" s="43">
        <v>0</v>
      </c>
      <c r="Z14" s="43">
        <v>0</v>
      </c>
      <c r="AA14" s="43">
        <v>0</v>
      </c>
      <c r="AB14" s="43">
        <v>0</v>
      </c>
      <c r="AC14" s="43">
        <v>0</v>
      </c>
      <c r="AD14" s="43">
        <v>0</v>
      </c>
      <c r="AE14" s="43">
        <v>0</v>
      </c>
      <c r="AF14" s="43">
        <v>0</v>
      </c>
      <c r="AG14" s="43">
        <v>0</v>
      </c>
      <c r="AH14" s="43">
        <v>0</v>
      </c>
      <c r="AI14" s="43">
        <v>0</v>
      </c>
      <c r="AJ14" s="43">
        <v>0</v>
      </c>
      <c r="AK14" s="43">
        <v>0</v>
      </c>
      <c r="AL14" s="43">
        <v>0</v>
      </c>
      <c r="AM14" s="61">
        <v>0</v>
      </c>
      <c r="AN14" s="62">
        <f>'4. Nodrošinājuma EP'!AB81</f>
        <v>1428.3025969138125</v>
      </c>
    </row>
    <row r="15" spans="1:40" ht="33.75" x14ac:dyDescent="0.25">
      <c r="A15" s="454"/>
      <c r="B15" s="459"/>
      <c r="C15" s="264" t="s">
        <v>48</v>
      </c>
      <c r="D15" s="265" t="s">
        <v>49</v>
      </c>
      <c r="E15" s="263" t="s">
        <v>50</v>
      </c>
      <c r="F15" s="263" t="s">
        <v>51</v>
      </c>
      <c r="G15" s="42" t="s">
        <v>52</v>
      </c>
      <c r="H15" s="45">
        <v>0</v>
      </c>
      <c r="I15" s="45">
        <v>0</v>
      </c>
      <c r="J15" s="45">
        <v>0</v>
      </c>
      <c r="K15" s="45">
        <v>0</v>
      </c>
      <c r="L15" s="45">
        <v>0</v>
      </c>
      <c r="M15" s="45">
        <v>0</v>
      </c>
      <c r="N15" s="45">
        <v>0</v>
      </c>
      <c r="O15" s="45">
        <v>0</v>
      </c>
      <c r="P15" s="45">
        <v>0</v>
      </c>
      <c r="Q15" s="45">
        <v>0</v>
      </c>
      <c r="R15" s="45">
        <v>0</v>
      </c>
      <c r="S15" s="45">
        <v>0</v>
      </c>
      <c r="T15" s="45">
        <v>0</v>
      </c>
      <c r="U15" s="45">
        <v>0</v>
      </c>
      <c r="V15" s="45">
        <v>365.99999999999994</v>
      </c>
      <c r="W15" s="45">
        <v>337.99999999999994</v>
      </c>
      <c r="X15" s="45">
        <v>0</v>
      </c>
      <c r="Y15" s="45">
        <v>0</v>
      </c>
      <c r="Z15" s="45">
        <v>0</v>
      </c>
      <c r="AA15" s="45">
        <v>0</v>
      </c>
      <c r="AB15" s="45">
        <v>0</v>
      </c>
      <c r="AC15" s="45">
        <v>0</v>
      </c>
      <c r="AD15" s="45">
        <v>0</v>
      </c>
      <c r="AE15" s="45">
        <v>0</v>
      </c>
      <c r="AF15" s="45">
        <v>0</v>
      </c>
      <c r="AG15" s="45">
        <v>0</v>
      </c>
      <c r="AH15" s="45">
        <v>0</v>
      </c>
      <c r="AI15" s="45">
        <v>0</v>
      </c>
      <c r="AJ15" s="45">
        <v>0</v>
      </c>
      <c r="AK15" s="45">
        <v>0</v>
      </c>
      <c r="AL15" s="45">
        <v>0</v>
      </c>
      <c r="AM15" s="63">
        <v>0</v>
      </c>
      <c r="AN15" s="62">
        <f>'4. Nodrošinājuma EP'!AG81</f>
        <v>95.024764772299577</v>
      </c>
    </row>
    <row r="16" spans="1:40" x14ac:dyDescent="0.25">
      <c r="A16" s="454"/>
      <c r="B16" s="459"/>
      <c r="C16" s="418" t="str">
        <f>'2. Datu ievade'!O6</f>
        <v>Lietotāja definēta un aprēķināta papildus indikatora vērtība</v>
      </c>
      <c r="D16" s="419"/>
      <c r="E16" s="419"/>
      <c r="F16" s="420"/>
      <c r="G16" s="46" t="str">
        <f>'2. Datu ievade'!O7</f>
        <v>A6</v>
      </c>
      <c r="H16" s="45">
        <v>0</v>
      </c>
      <c r="I16" s="45">
        <v>0</v>
      </c>
      <c r="J16" s="45">
        <v>0</v>
      </c>
      <c r="K16" s="45">
        <v>0</v>
      </c>
      <c r="L16" s="45">
        <v>0</v>
      </c>
      <c r="M16" s="45">
        <v>0</v>
      </c>
      <c r="N16" s="45">
        <v>0</v>
      </c>
      <c r="O16" s="45">
        <v>0</v>
      </c>
      <c r="P16" s="45">
        <v>0</v>
      </c>
      <c r="Q16" s="45">
        <v>0</v>
      </c>
      <c r="R16" s="45">
        <v>0</v>
      </c>
      <c r="S16" s="45">
        <v>0</v>
      </c>
      <c r="T16" s="45">
        <v>0</v>
      </c>
      <c r="U16" s="45">
        <v>0</v>
      </c>
      <c r="V16" s="45">
        <v>0</v>
      </c>
      <c r="W16" s="45">
        <v>0</v>
      </c>
      <c r="X16" s="45">
        <v>0</v>
      </c>
      <c r="Y16" s="45">
        <v>0</v>
      </c>
      <c r="Z16" s="45">
        <v>0</v>
      </c>
      <c r="AA16" s="45">
        <v>0</v>
      </c>
      <c r="AB16" s="45">
        <v>0</v>
      </c>
      <c r="AC16" s="45">
        <v>0</v>
      </c>
      <c r="AD16" s="45">
        <v>0</v>
      </c>
      <c r="AE16" s="45">
        <v>0</v>
      </c>
      <c r="AF16" s="45">
        <v>0</v>
      </c>
      <c r="AG16" s="45">
        <v>0</v>
      </c>
      <c r="AH16" s="45">
        <v>0</v>
      </c>
      <c r="AI16" s="45">
        <v>0</v>
      </c>
      <c r="AJ16" s="45">
        <v>0</v>
      </c>
      <c r="AK16" s="45">
        <v>0</v>
      </c>
      <c r="AL16" s="45">
        <v>0</v>
      </c>
      <c r="AM16" s="63">
        <v>0</v>
      </c>
      <c r="AN16" s="62">
        <f>'4. Nodrošinājuma EP'!AJ81</f>
        <v>0</v>
      </c>
    </row>
    <row r="17" spans="1:40" x14ac:dyDescent="0.25">
      <c r="A17" s="454"/>
      <c r="B17" s="459"/>
      <c r="C17" s="418" t="str">
        <f>'2. Datu ievade'!P6</f>
        <v>Lietotāja definēta un aprēķināta papildus indikatora vērtība</v>
      </c>
      <c r="D17" s="419"/>
      <c r="E17" s="419"/>
      <c r="F17" s="420"/>
      <c r="G17" s="46" t="str">
        <f>'2. Datu ievade'!P7</f>
        <v>A7</v>
      </c>
      <c r="H17" s="45">
        <v>0</v>
      </c>
      <c r="I17" s="45">
        <v>0</v>
      </c>
      <c r="J17" s="45">
        <v>0</v>
      </c>
      <c r="K17" s="45">
        <v>0</v>
      </c>
      <c r="L17" s="45">
        <v>0</v>
      </c>
      <c r="M17" s="45">
        <v>0</v>
      </c>
      <c r="N17" s="45">
        <v>0</v>
      </c>
      <c r="O17" s="45">
        <v>0</v>
      </c>
      <c r="P17" s="45">
        <v>0</v>
      </c>
      <c r="Q17" s="45">
        <v>0</v>
      </c>
      <c r="R17" s="45">
        <v>0</v>
      </c>
      <c r="S17" s="45">
        <v>0</v>
      </c>
      <c r="T17" s="45">
        <v>0</v>
      </c>
      <c r="U17" s="45">
        <v>0</v>
      </c>
      <c r="V17" s="45">
        <v>0</v>
      </c>
      <c r="W17" s="45">
        <v>0</v>
      </c>
      <c r="X17" s="45">
        <v>0</v>
      </c>
      <c r="Y17" s="45">
        <v>0</v>
      </c>
      <c r="Z17" s="45">
        <v>0</v>
      </c>
      <c r="AA17" s="45">
        <v>0</v>
      </c>
      <c r="AB17" s="45">
        <v>0</v>
      </c>
      <c r="AC17" s="45">
        <v>0</v>
      </c>
      <c r="AD17" s="45">
        <v>0</v>
      </c>
      <c r="AE17" s="45">
        <v>0</v>
      </c>
      <c r="AF17" s="45">
        <v>0</v>
      </c>
      <c r="AG17" s="45">
        <v>0</v>
      </c>
      <c r="AH17" s="45">
        <v>0</v>
      </c>
      <c r="AI17" s="45">
        <v>0</v>
      </c>
      <c r="AJ17" s="45">
        <v>0</v>
      </c>
      <c r="AK17" s="45">
        <v>0</v>
      </c>
      <c r="AL17" s="45">
        <v>0</v>
      </c>
      <c r="AM17" s="63">
        <v>0</v>
      </c>
      <c r="AN17" s="62">
        <f>'4. Nodrošinājuma EP'!AM81</f>
        <v>0</v>
      </c>
    </row>
    <row r="18" spans="1:40" ht="14.25" customHeight="1" x14ac:dyDescent="0.25">
      <c r="A18" s="454"/>
      <c r="B18" s="459"/>
      <c r="C18" s="418" t="str">
        <f>'2. Datu ievade'!Q6</f>
        <v>Lietotāja definēta un aprēķināta papildus indikatora vērtība</v>
      </c>
      <c r="D18" s="419"/>
      <c r="E18" s="419"/>
      <c r="F18" s="420"/>
      <c r="G18" s="46" t="str">
        <f>'2. Datu ievade'!Q7</f>
        <v>A8</v>
      </c>
      <c r="H18" s="45">
        <v>0</v>
      </c>
      <c r="I18" s="45">
        <v>0</v>
      </c>
      <c r="J18" s="45">
        <v>0</v>
      </c>
      <c r="K18" s="45">
        <v>0</v>
      </c>
      <c r="L18" s="45">
        <v>0</v>
      </c>
      <c r="M18" s="45">
        <v>0</v>
      </c>
      <c r="N18" s="45">
        <v>0</v>
      </c>
      <c r="O18" s="45">
        <v>0</v>
      </c>
      <c r="P18" s="45">
        <v>0</v>
      </c>
      <c r="Q18" s="45">
        <v>0</v>
      </c>
      <c r="R18" s="45">
        <v>0</v>
      </c>
      <c r="S18" s="45">
        <v>0</v>
      </c>
      <c r="T18" s="45">
        <v>0</v>
      </c>
      <c r="U18" s="45">
        <v>0</v>
      </c>
      <c r="V18" s="45">
        <v>0</v>
      </c>
      <c r="W18" s="45">
        <v>0</v>
      </c>
      <c r="X18" s="45">
        <v>0</v>
      </c>
      <c r="Y18" s="45">
        <v>0</v>
      </c>
      <c r="Z18" s="45">
        <v>0</v>
      </c>
      <c r="AA18" s="45">
        <v>0</v>
      </c>
      <c r="AB18" s="45">
        <v>0</v>
      </c>
      <c r="AC18" s="45">
        <v>0</v>
      </c>
      <c r="AD18" s="45">
        <v>0</v>
      </c>
      <c r="AE18" s="45">
        <v>0</v>
      </c>
      <c r="AF18" s="45">
        <v>0</v>
      </c>
      <c r="AG18" s="45">
        <v>0</v>
      </c>
      <c r="AH18" s="45">
        <v>0</v>
      </c>
      <c r="AI18" s="45">
        <v>0</v>
      </c>
      <c r="AJ18" s="45">
        <v>0</v>
      </c>
      <c r="AK18" s="45">
        <v>0</v>
      </c>
      <c r="AL18" s="45">
        <v>0</v>
      </c>
      <c r="AM18" s="63">
        <v>0</v>
      </c>
      <c r="AN18" s="62">
        <f>'4. Nodrošinājuma EP'!AP81</f>
        <v>0</v>
      </c>
    </row>
    <row r="19" spans="1:40" ht="14.25" customHeight="1" x14ac:dyDescent="0.25">
      <c r="A19" s="454"/>
      <c r="B19" s="459"/>
      <c r="C19" s="446" t="s">
        <v>11</v>
      </c>
      <c r="D19" s="447"/>
      <c r="E19" s="447"/>
      <c r="F19" s="447"/>
      <c r="G19" s="448"/>
      <c r="H19" s="47">
        <f>SUM(H11:H18)</f>
        <v>0</v>
      </c>
      <c r="I19" s="47">
        <f t="shared" ref="I19:AM19" si="0">SUM(I11:I18)</f>
        <v>0</v>
      </c>
      <c r="J19" s="47">
        <f t="shared" si="0"/>
        <v>0</v>
      </c>
      <c r="K19" s="47">
        <f t="shared" si="0"/>
        <v>0</v>
      </c>
      <c r="L19" s="47">
        <f t="shared" si="0"/>
        <v>0</v>
      </c>
      <c r="M19" s="47">
        <f t="shared" si="0"/>
        <v>0</v>
      </c>
      <c r="N19" s="47">
        <f t="shared" si="0"/>
        <v>20.669698222405952</v>
      </c>
      <c r="O19" s="47">
        <f t="shared" si="0"/>
        <v>20.669698222405952</v>
      </c>
      <c r="P19" s="47">
        <f t="shared" si="0"/>
        <v>0</v>
      </c>
      <c r="Q19" s="47">
        <f t="shared" si="0"/>
        <v>0</v>
      </c>
      <c r="R19" s="47">
        <f t="shared" si="0"/>
        <v>0</v>
      </c>
      <c r="S19" s="47">
        <f t="shared" si="0"/>
        <v>0</v>
      </c>
      <c r="T19" s="47">
        <f t="shared" si="0"/>
        <v>8745</v>
      </c>
      <c r="U19" s="47">
        <f t="shared" si="0"/>
        <v>4235</v>
      </c>
      <c r="V19" s="47">
        <f t="shared" si="0"/>
        <v>12292.59</v>
      </c>
      <c r="W19" s="47">
        <f t="shared" si="0"/>
        <v>7510.7900000000009</v>
      </c>
      <c r="X19" s="47">
        <f t="shared" si="0"/>
        <v>0</v>
      </c>
      <c r="Y19" s="47">
        <f t="shared" si="0"/>
        <v>0</v>
      </c>
      <c r="Z19" s="47">
        <f t="shared" si="0"/>
        <v>0</v>
      </c>
      <c r="AA19" s="47">
        <f t="shared" si="0"/>
        <v>0</v>
      </c>
      <c r="AB19" s="47">
        <f t="shared" si="0"/>
        <v>0</v>
      </c>
      <c r="AC19" s="47">
        <f t="shared" si="0"/>
        <v>0</v>
      </c>
      <c r="AD19" s="47">
        <f t="shared" si="0"/>
        <v>0</v>
      </c>
      <c r="AE19" s="47">
        <f t="shared" si="0"/>
        <v>0</v>
      </c>
      <c r="AF19" s="47">
        <f t="shared" si="0"/>
        <v>0</v>
      </c>
      <c r="AG19" s="47">
        <f t="shared" si="0"/>
        <v>0</v>
      </c>
      <c r="AH19" s="47">
        <f t="shared" si="0"/>
        <v>0</v>
      </c>
      <c r="AI19" s="47">
        <f t="shared" si="0"/>
        <v>0</v>
      </c>
      <c r="AJ19" s="47">
        <f t="shared" si="0"/>
        <v>0</v>
      </c>
      <c r="AK19" s="47">
        <f t="shared" si="0"/>
        <v>0</v>
      </c>
      <c r="AL19" s="47">
        <f t="shared" si="0"/>
        <v>0</v>
      </c>
      <c r="AM19" s="47">
        <f t="shared" si="0"/>
        <v>0</v>
      </c>
      <c r="AN19" s="64">
        <f>SUM(AN11:AN18)</f>
        <v>3721.4226628589408</v>
      </c>
    </row>
    <row r="20" spans="1:40" ht="33.75" x14ac:dyDescent="0.25">
      <c r="A20" s="454"/>
      <c r="B20" s="459" t="s">
        <v>53</v>
      </c>
      <c r="C20" s="462" t="s">
        <v>54</v>
      </c>
      <c r="D20" s="443" t="s">
        <v>55</v>
      </c>
      <c r="E20" s="263" t="s">
        <v>56</v>
      </c>
      <c r="F20" s="263" t="s">
        <v>57</v>
      </c>
      <c r="G20" s="42" t="s">
        <v>58</v>
      </c>
      <c r="H20" s="45">
        <f t="array" ref="H20:AM35">TRANSPOSE('S-tmp'!Q48:AF79)</f>
        <v>43.199999999999996</v>
      </c>
      <c r="I20" s="45">
        <v>43.2</v>
      </c>
      <c r="J20" s="45">
        <v>43.199999999999996</v>
      </c>
      <c r="K20" s="45">
        <v>0</v>
      </c>
      <c r="L20" s="45">
        <v>0</v>
      </c>
      <c r="M20" s="45">
        <v>0</v>
      </c>
      <c r="N20" s="45">
        <v>0</v>
      </c>
      <c r="O20" s="45">
        <v>0</v>
      </c>
      <c r="P20" s="45">
        <v>0</v>
      </c>
      <c r="Q20" s="45">
        <v>0</v>
      </c>
      <c r="R20" s="45">
        <v>0</v>
      </c>
      <c r="S20" s="45">
        <v>0</v>
      </c>
      <c r="T20" s="45">
        <v>46.038831344424196</v>
      </c>
      <c r="U20" s="45">
        <v>69.058247016636301</v>
      </c>
      <c r="V20" s="45">
        <v>69.058247016636287</v>
      </c>
      <c r="W20" s="45">
        <v>69.058247016636301</v>
      </c>
      <c r="X20" s="45">
        <v>0</v>
      </c>
      <c r="Y20" s="45">
        <v>0</v>
      </c>
      <c r="Z20" s="45">
        <v>0</v>
      </c>
      <c r="AA20" s="45">
        <v>43.199999999999996</v>
      </c>
      <c r="AB20" s="45">
        <v>0</v>
      </c>
      <c r="AC20" s="45">
        <v>0</v>
      </c>
      <c r="AD20" s="45">
        <v>0</v>
      </c>
      <c r="AE20" s="45">
        <v>0</v>
      </c>
      <c r="AF20" s="45">
        <v>0</v>
      </c>
      <c r="AG20" s="45">
        <v>0</v>
      </c>
      <c r="AH20" s="45">
        <v>0</v>
      </c>
      <c r="AI20" s="45">
        <v>0</v>
      </c>
      <c r="AJ20" s="45">
        <v>0</v>
      </c>
      <c r="AK20" s="45">
        <v>0</v>
      </c>
      <c r="AL20" s="45">
        <v>0</v>
      </c>
      <c r="AM20" s="63">
        <v>0</v>
      </c>
      <c r="AN20" s="62">
        <f>'5. Regulējošie EP'!N81</f>
        <v>38.574097101994738</v>
      </c>
    </row>
    <row r="21" spans="1:40" ht="22.5" x14ac:dyDescent="0.25">
      <c r="A21" s="454"/>
      <c r="B21" s="459"/>
      <c r="C21" s="462"/>
      <c r="D21" s="443"/>
      <c r="E21" s="263" t="s">
        <v>59</v>
      </c>
      <c r="F21" s="49" t="s">
        <v>60</v>
      </c>
      <c r="G21" s="42" t="s">
        <v>61</v>
      </c>
      <c r="H21" s="45">
        <v>0</v>
      </c>
      <c r="I21" s="45">
        <v>0</v>
      </c>
      <c r="J21" s="45">
        <v>0</v>
      </c>
      <c r="K21" s="45">
        <v>0</v>
      </c>
      <c r="L21" s="45">
        <v>0</v>
      </c>
      <c r="M21" s="45">
        <v>0</v>
      </c>
      <c r="N21" s="45">
        <v>1638.7333333333333</v>
      </c>
      <c r="O21" s="45">
        <v>3277.4666666666667</v>
      </c>
      <c r="P21" s="45">
        <v>0</v>
      </c>
      <c r="Q21" s="45">
        <v>0</v>
      </c>
      <c r="R21" s="45">
        <v>0</v>
      </c>
      <c r="S21" s="45">
        <v>0</v>
      </c>
      <c r="T21" s="45">
        <v>0</v>
      </c>
      <c r="U21" s="45">
        <v>0</v>
      </c>
      <c r="V21" s="45">
        <v>0</v>
      </c>
      <c r="W21" s="45">
        <v>0</v>
      </c>
      <c r="X21" s="45">
        <v>0</v>
      </c>
      <c r="Y21" s="45">
        <v>0</v>
      </c>
      <c r="Z21" s="45">
        <v>0</v>
      </c>
      <c r="AA21" s="45">
        <v>0</v>
      </c>
      <c r="AB21" s="45">
        <v>0</v>
      </c>
      <c r="AC21" s="45">
        <v>0</v>
      </c>
      <c r="AD21" s="45">
        <v>0</v>
      </c>
      <c r="AE21" s="45">
        <v>0</v>
      </c>
      <c r="AF21" s="45">
        <v>0</v>
      </c>
      <c r="AG21" s="45">
        <v>0</v>
      </c>
      <c r="AH21" s="45">
        <v>0</v>
      </c>
      <c r="AI21" s="45">
        <v>0</v>
      </c>
      <c r="AJ21" s="45">
        <v>0</v>
      </c>
      <c r="AK21" s="45">
        <v>0</v>
      </c>
      <c r="AL21" s="45">
        <v>0</v>
      </c>
      <c r="AM21" s="63">
        <v>0</v>
      </c>
      <c r="AN21" s="62">
        <f>'5. Regulējošie EP'!V81</f>
        <v>137.29094467444486</v>
      </c>
    </row>
    <row r="22" spans="1:40" ht="25.35" customHeight="1" x14ac:dyDescent="0.25">
      <c r="A22" s="454"/>
      <c r="B22" s="459"/>
      <c r="C22" s="462"/>
      <c r="D22" s="443"/>
      <c r="E22" s="263" t="s">
        <v>62</v>
      </c>
      <c r="F22" s="263" t="s">
        <v>63</v>
      </c>
      <c r="G22" s="42" t="s">
        <v>64</v>
      </c>
      <c r="H22" s="45">
        <v>0</v>
      </c>
      <c r="I22" s="45">
        <v>0</v>
      </c>
      <c r="J22" s="45">
        <v>0</v>
      </c>
      <c r="K22" s="45">
        <v>0</v>
      </c>
      <c r="L22" s="45">
        <v>0</v>
      </c>
      <c r="M22" s="45">
        <v>0</v>
      </c>
      <c r="N22" s="45">
        <v>0</v>
      </c>
      <c r="O22" s="45">
        <v>0</v>
      </c>
      <c r="P22" s="45">
        <v>0</v>
      </c>
      <c r="Q22" s="45">
        <v>0</v>
      </c>
      <c r="R22" s="45">
        <v>0</v>
      </c>
      <c r="S22" s="45">
        <v>0</v>
      </c>
      <c r="T22" s="45">
        <v>17031.84</v>
      </c>
      <c r="U22" s="45">
        <v>19464.960000000003</v>
      </c>
      <c r="V22" s="45">
        <v>17031.84</v>
      </c>
      <c r="W22" s="45">
        <v>19464.960000000003</v>
      </c>
      <c r="X22" s="45">
        <v>0</v>
      </c>
      <c r="Y22" s="45">
        <v>0</v>
      </c>
      <c r="Z22" s="45">
        <v>0</v>
      </c>
      <c r="AA22" s="45">
        <v>0</v>
      </c>
      <c r="AB22" s="45">
        <v>0</v>
      </c>
      <c r="AC22" s="45">
        <v>0</v>
      </c>
      <c r="AD22" s="45">
        <v>0</v>
      </c>
      <c r="AE22" s="45">
        <v>0</v>
      </c>
      <c r="AF22" s="45">
        <v>0</v>
      </c>
      <c r="AG22" s="45">
        <v>0</v>
      </c>
      <c r="AH22" s="45">
        <v>0</v>
      </c>
      <c r="AI22" s="45">
        <v>0</v>
      </c>
      <c r="AJ22" s="45">
        <v>0</v>
      </c>
      <c r="AK22" s="45">
        <v>0</v>
      </c>
      <c r="AL22" s="45">
        <v>0</v>
      </c>
      <c r="AM22" s="63">
        <v>0</v>
      </c>
      <c r="AN22" s="62">
        <f>'5. Regulējošie EP'!Z81</f>
        <v>8430.6646473466335</v>
      </c>
    </row>
    <row r="23" spans="1:40" ht="33.75" x14ac:dyDescent="0.25">
      <c r="A23" s="454"/>
      <c r="B23" s="459"/>
      <c r="C23" s="443" t="s">
        <v>65</v>
      </c>
      <c r="D23" s="443" t="s">
        <v>66</v>
      </c>
      <c r="E23" s="263" t="s">
        <v>67</v>
      </c>
      <c r="F23" s="263" t="s">
        <v>68</v>
      </c>
      <c r="G23" s="42" t="s">
        <v>69</v>
      </c>
      <c r="H23" s="45">
        <v>0</v>
      </c>
      <c r="I23" s="45">
        <v>3938.7622941510504</v>
      </c>
      <c r="J23" s="45">
        <v>7877.5245883021016</v>
      </c>
      <c r="K23" s="45">
        <v>0</v>
      </c>
      <c r="L23" s="45">
        <v>0</v>
      </c>
      <c r="M23" s="45">
        <v>0</v>
      </c>
      <c r="N23" s="45">
        <v>0</v>
      </c>
      <c r="O23" s="45">
        <v>0</v>
      </c>
      <c r="P23" s="45">
        <v>0</v>
      </c>
      <c r="Q23" s="45">
        <v>0</v>
      </c>
      <c r="R23" s="45">
        <v>0</v>
      </c>
      <c r="S23" s="45">
        <v>0</v>
      </c>
      <c r="T23" s="45">
        <v>0</v>
      </c>
      <c r="U23" s="45">
        <v>0</v>
      </c>
      <c r="V23" s="45">
        <v>0</v>
      </c>
      <c r="W23" s="45">
        <v>0</v>
      </c>
      <c r="X23" s="45">
        <v>0</v>
      </c>
      <c r="Y23" s="45">
        <v>0</v>
      </c>
      <c r="Z23" s="45">
        <v>0</v>
      </c>
      <c r="AA23" s="45">
        <v>0</v>
      </c>
      <c r="AB23" s="45">
        <v>0</v>
      </c>
      <c r="AC23" s="45">
        <v>0</v>
      </c>
      <c r="AD23" s="45">
        <v>0</v>
      </c>
      <c r="AE23" s="45">
        <v>0</v>
      </c>
      <c r="AF23" s="45">
        <v>0</v>
      </c>
      <c r="AG23" s="45">
        <v>0</v>
      </c>
      <c r="AH23" s="45">
        <v>0</v>
      </c>
      <c r="AI23" s="45">
        <v>0</v>
      </c>
      <c r="AJ23" s="45">
        <v>0</v>
      </c>
      <c r="AK23" s="45">
        <v>0</v>
      </c>
      <c r="AL23" s="45">
        <v>0</v>
      </c>
      <c r="AM23" s="63">
        <v>0</v>
      </c>
      <c r="AN23" s="62">
        <f>'5. Regulējošie EP'!AH81</f>
        <v>522.10465939028984</v>
      </c>
    </row>
    <row r="24" spans="1:40" ht="27.2" customHeight="1" x14ac:dyDescent="0.25">
      <c r="A24" s="454"/>
      <c r="B24" s="459"/>
      <c r="C24" s="443"/>
      <c r="D24" s="443"/>
      <c r="E24" s="263" t="s">
        <v>70</v>
      </c>
      <c r="F24" s="263" t="s">
        <v>71</v>
      </c>
      <c r="G24" s="42" t="s">
        <v>72</v>
      </c>
      <c r="H24" s="45">
        <v>15548.780487804879</v>
      </c>
      <c r="I24" s="45">
        <v>0</v>
      </c>
      <c r="J24" s="45">
        <v>0</v>
      </c>
      <c r="K24" s="45">
        <v>0</v>
      </c>
      <c r="L24" s="45">
        <v>0</v>
      </c>
      <c r="M24" s="45">
        <v>0</v>
      </c>
      <c r="N24" s="45">
        <v>0</v>
      </c>
      <c r="O24" s="45">
        <v>0</v>
      </c>
      <c r="P24" s="45">
        <v>0</v>
      </c>
      <c r="Q24" s="45">
        <v>0</v>
      </c>
      <c r="R24" s="45">
        <v>0</v>
      </c>
      <c r="S24" s="45">
        <v>0</v>
      </c>
      <c r="T24" s="45">
        <v>0</v>
      </c>
      <c r="U24" s="45">
        <v>0</v>
      </c>
      <c r="V24" s="45">
        <v>0</v>
      </c>
      <c r="W24" s="45">
        <v>0</v>
      </c>
      <c r="X24" s="45">
        <v>0</v>
      </c>
      <c r="Y24" s="45">
        <v>0</v>
      </c>
      <c r="Z24" s="45">
        <v>0</v>
      </c>
      <c r="AA24" s="45">
        <v>0</v>
      </c>
      <c r="AB24" s="45">
        <v>0</v>
      </c>
      <c r="AC24" s="45">
        <v>0</v>
      </c>
      <c r="AD24" s="45">
        <v>0</v>
      </c>
      <c r="AE24" s="45">
        <v>0</v>
      </c>
      <c r="AF24" s="45">
        <v>0</v>
      </c>
      <c r="AG24" s="45">
        <v>0</v>
      </c>
      <c r="AH24" s="45">
        <v>0</v>
      </c>
      <c r="AI24" s="45">
        <v>0</v>
      </c>
      <c r="AJ24" s="45">
        <v>0</v>
      </c>
      <c r="AK24" s="45">
        <v>0</v>
      </c>
      <c r="AL24" s="45">
        <v>0</v>
      </c>
      <c r="AM24" s="63">
        <v>0</v>
      </c>
      <c r="AN24" s="62">
        <f>'5. Regulējošie EP'!AM81</f>
        <v>1919.4580353782462</v>
      </c>
    </row>
    <row r="25" spans="1:40" ht="30.6" customHeight="1" x14ac:dyDescent="0.25">
      <c r="A25" s="454"/>
      <c r="B25" s="459"/>
      <c r="C25" s="443"/>
      <c r="D25" s="443" t="s">
        <v>73</v>
      </c>
      <c r="E25" s="263" t="s">
        <v>74</v>
      </c>
      <c r="F25" s="263" t="s">
        <v>213</v>
      </c>
      <c r="G25" s="42" t="s">
        <v>75</v>
      </c>
      <c r="H25" s="45">
        <v>0</v>
      </c>
      <c r="I25" s="45">
        <v>0</v>
      </c>
      <c r="J25" s="45">
        <v>0</v>
      </c>
      <c r="K25" s="45">
        <v>0</v>
      </c>
      <c r="L25" s="45">
        <v>0</v>
      </c>
      <c r="M25" s="45">
        <v>0</v>
      </c>
      <c r="N25" s="45">
        <v>0</v>
      </c>
      <c r="O25" s="45">
        <v>0</v>
      </c>
      <c r="P25" s="45">
        <v>0</v>
      </c>
      <c r="Q25" s="45">
        <v>0</v>
      </c>
      <c r="R25" s="45">
        <v>0</v>
      </c>
      <c r="S25" s="45">
        <v>0</v>
      </c>
      <c r="T25" s="45">
        <v>134.8102189781022</v>
      </c>
      <c r="U25" s="45">
        <v>154.06882168925966</v>
      </c>
      <c r="V25" s="45">
        <v>134.8102189781022</v>
      </c>
      <c r="W25" s="45">
        <v>154.06882168925966</v>
      </c>
      <c r="X25" s="45">
        <v>0</v>
      </c>
      <c r="Y25" s="45">
        <v>0</v>
      </c>
      <c r="Z25" s="45">
        <v>0</v>
      </c>
      <c r="AA25" s="45">
        <v>0</v>
      </c>
      <c r="AB25" s="45">
        <v>0</v>
      </c>
      <c r="AC25" s="45">
        <v>0</v>
      </c>
      <c r="AD25" s="45">
        <v>0</v>
      </c>
      <c r="AE25" s="45">
        <v>0</v>
      </c>
      <c r="AF25" s="45">
        <v>0</v>
      </c>
      <c r="AG25" s="45">
        <v>0</v>
      </c>
      <c r="AH25" s="45">
        <v>0</v>
      </c>
      <c r="AI25" s="45">
        <v>0</v>
      </c>
      <c r="AJ25" s="45">
        <v>0</v>
      </c>
      <c r="AK25" s="45">
        <v>0</v>
      </c>
      <c r="AL25" s="45">
        <v>0</v>
      </c>
      <c r="AM25" s="63">
        <v>0</v>
      </c>
      <c r="AN25" s="62">
        <f>'5. Regulējošie EP'!AW81</f>
        <v>66.730297327813332</v>
      </c>
    </row>
    <row r="26" spans="1:40" ht="33.75" x14ac:dyDescent="0.25">
      <c r="A26" s="454"/>
      <c r="B26" s="459"/>
      <c r="C26" s="443"/>
      <c r="D26" s="443"/>
      <c r="E26" s="263" t="s">
        <v>76</v>
      </c>
      <c r="F26" s="263" t="s">
        <v>68</v>
      </c>
      <c r="G26" s="42" t="s">
        <v>69</v>
      </c>
      <c r="H26" s="45">
        <v>0</v>
      </c>
      <c r="I26" s="45">
        <v>3938.7622941510504</v>
      </c>
      <c r="J26" s="45">
        <v>7877.5245883021016</v>
      </c>
      <c r="K26" s="45">
        <v>0</v>
      </c>
      <c r="L26" s="45">
        <v>0</v>
      </c>
      <c r="M26" s="45">
        <v>0</v>
      </c>
      <c r="N26" s="45">
        <v>0</v>
      </c>
      <c r="O26" s="45">
        <v>0</v>
      </c>
      <c r="P26" s="45">
        <v>0</v>
      </c>
      <c r="Q26" s="45">
        <v>0</v>
      </c>
      <c r="R26" s="45">
        <v>0</v>
      </c>
      <c r="S26" s="45">
        <v>0</v>
      </c>
      <c r="T26" s="45">
        <v>0</v>
      </c>
      <c r="U26" s="45">
        <v>0</v>
      </c>
      <c r="V26" s="45">
        <v>0</v>
      </c>
      <c r="W26" s="45">
        <v>0</v>
      </c>
      <c r="X26" s="45">
        <v>0</v>
      </c>
      <c r="Y26" s="45">
        <v>0</v>
      </c>
      <c r="Z26" s="45">
        <v>0</v>
      </c>
      <c r="AA26" s="45">
        <v>0</v>
      </c>
      <c r="AB26" s="45">
        <v>0</v>
      </c>
      <c r="AC26" s="45">
        <v>0</v>
      </c>
      <c r="AD26" s="45">
        <v>0</v>
      </c>
      <c r="AE26" s="45">
        <v>0</v>
      </c>
      <c r="AF26" s="45">
        <v>0</v>
      </c>
      <c r="AG26" s="45">
        <v>0</v>
      </c>
      <c r="AH26" s="45">
        <v>0</v>
      </c>
      <c r="AI26" s="45">
        <v>0</v>
      </c>
      <c r="AJ26" s="45">
        <v>0</v>
      </c>
      <c r="AK26" s="45">
        <v>0</v>
      </c>
      <c r="AL26" s="45">
        <v>0</v>
      </c>
      <c r="AM26" s="63">
        <v>0</v>
      </c>
      <c r="AN26" s="62">
        <f>AN23</f>
        <v>522.10465939028984</v>
      </c>
    </row>
    <row r="27" spans="1:40" x14ac:dyDescent="0.25">
      <c r="A27" s="454"/>
      <c r="B27" s="459"/>
      <c r="C27" s="443"/>
      <c r="D27" s="263" t="s">
        <v>77</v>
      </c>
      <c r="E27" s="263" t="s">
        <v>78</v>
      </c>
      <c r="F27" s="263" t="s">
        <v>79</v>
      </c>
      <c r="G27" s="50" t="s">
        <v>80</v>
      </c>
      <c r="H27" s="45">
        <v>4893.2968223300177</v>
      </c>
      <c r="I27" s="45">
        <v>4893.2968223300177</v>
      </c>
      <c r="J27" s="45">
        <v>4893.2968223300177</v>
      </c>
      <c r="K27" s="45">
        <v>0</v>
      </c>
      <c r="L27" s="45">
        <v>0</v>
      </c>
      <c r="M27" s="45">
        <v>0</v>
      </c>
      <c r="N27" s="45">
        <v>0</v>
      </c>
      <c r="O27" s="45">
        <v>0</v>
      </c>
      <c r="P27" s="45">
        <v>0</v>
      </c>
      <c r="Q27" s="45">
        <v>0</v>
      </c>
      <c r="R27" s="45">
        <v>0</v>
      </c>
      <c r="S27" s="45">
        <v>0</v>
      </c>
      <c r="T27" s="45">
        <v>4893.2968223300177</v>
      </c>
      <c r="U27" s="45">
        <v>9786.5936446600354</v>
      </c>
      <c r="V27" s="45">
        <v>4893.2968223300177</v>
      </c>
      <c r="W27" s="45">
        <v>9786.5936446600354</v>
      </c>
      <c r="X27" s="45">
        <v>0</v>
      </c>
      <c r="Y27" s="45">
        <v>0</v>
      </c>
      <c r="Z27" s="45">
        <v>0</v>
      </c>
      <c r="AA27" s="45">
        <v>0</v>
      </c>
      <c r="AB27" s="45">
        <v>0</v>
      </c>
      <c r="AC27" s="45">
        <v>0</v>
      </c>
      <c r="AD27" s="45">
        <v>0</v>
      </c>
      <c r="AE27" s="45">
        <v>0</v>
      </c>
      <c r="AF27" s="45">
        <v>0</v>
      </c>
      <c r="AG27" s="45">
        <v>0</v>
      </c>
      <c r="AH27" s="45">
        <v>0</v>
      </c>
      <c r="AI27" s="45">
        <v>0</v>
      </c>
      <c r="AJ27" s="45">
        <v>0</v>
      </c>
      <c r="AK27" s="45">
        <v>0</v>
      </c>
      <c r="AL27" s="45">
        <v>0</v>
      </c>
      <c r="AM27" s="63">
        <v>0</v>
      </c>
      <c r="AN27" s="62">
        <f>'5. Regulējošie EP'!BE81</f>
        <v>4480.0277945050821</v>
      </c>
    </row>
    <row r="28" spans="1:40" ht="45" x14ac:dyDescent="0.25">
      <c r="A28" s="454"/>
      <c r="B28" s="459"/>
      <c r="C28" s="449" t="s">
        <v>81</v>
      </c>
      <c r="D28" s="263" t="s">
        <v>82</v>
      </c>
      <c r="E28" s="263" t="s">
        <v>83</v>
      </c>
      <c r="F28" s="263" t="s">
        <v>84</v>
      </c>
      <c r="G28" s="42" t="s">
        <v>85</v>
      </c>
      <c r="H28" s="45">
        <v>19.649999999999995</v>
      </c>
      <c r="I28" s="45">
        <v>0</v>
      </c>
      <c r="J28" s="45">
        <v>19.649999999999995</v>
      </c>
      <c r="K28" s="45">
        <v>0</v>
      </c>
      <c r="L28" s="45">
        <v>0</v>
      </c>
      <c r="M28" s="45">
        <v>0</v>
      </c>
      <c r="N28" s="45">
        <v>280.4864431780087</v>
      </c>
      <c r="O28" s="45">
        <v>280.4864431780087</v>
      </c>
      <c r="P28" s="45">
        <v>0</v>
      </c>
      <c r="Q28" s="45">
        <v>0</v>
      </c>
      <c r="R28" s="45">
        <v>0</v>
      </c>
      <c r="S28" s="45">
        <v>0</v>
      </c>
      <c r="T28" s="45">
        <v>186.99096211867248</v>
      </c>
      <c r="U28" s="45">
        <v>280.4864431780087</v>
      </c>
      <c r="V28" s="45">
        <v>186.99096211867248</v>
      </c>
      <c r="W28" s="45">
        <v>280.48644317800876</v>
      </c>
      <c r="X28" s="45">
        <v>0</v>
      </c>
      <c r="Y28" s="45">
        <v>0</v>
      </c>
      <c r="Z28" s="45">
        <v>0</v>
      </c>
      <c r="AA28" s="45">
        <v>0</v>
      </c>
      <c r="AB28" s="45">
        <v>12.488063131020077</v>
      </c>
      <c r="AC28" s="45">
        <v>4.162687710340025</v>
      </c>
      <c r="AD28" s="45">
        <v>12.488063131020077</v>
      </c>
      <c r="AE28" s="45">
        <v>0</v>
      </c>
      <c r="AF28" s="45">
        <v>0</v>
      </c>
      <c r="AG28" s="45">
        <v>0</v>
      </c>
      <c r="AH28" s="45">
        <v>0</v>
      </c>
      <c r="AI28" s="45">
        <v>0</v>
      </c>
      <c r="AJ28" s="45">
        <v>0</v>
      </c>
      <c r="AK28" s="45">
        <v>0</v>
      </c>
      <c r="AL28" s="45">
        <v>0</v>
      </c>
      <c r="AM28" s="63">
        <v>0</v>
      </c>
      <c r="AN28" s="62">
        <f>'5. Regulējošie EP'!BM81</f>
        <v>132.32553255551375</v>
      </c>
    </row>
    <row r="29" spans="1:40" ht="33.75" x14ac:dyDescent="0.25">
      <c r="A29" s="454"/>
      <c r="B29" s="459"/>
      <c r="C29" s="449"/>
      <c r="D29" s="263" t="s">
        <v>86</v>
      </c>
      <c r="E29" s="263" t="s">
        <v>87</v>
      </c>
      <c r="F29" s="263" t="s">
        <v>217</v>
      </c>
      <c r="G29" s="42" t="s">
        <v>88</v>
      </c>
      <c r="H29" s="45">
        <v>114.56145109340562</v>
      </c>
      <c r="I29" s="45">
        <v>114.56145109340562</v>
      </c>
      <c r="J29" s="45">
        <v>114.56145109340562</v>
      </c>
      <c r="K29" s="45">
        <v>0</v>
      </c>
      <c r="L29" s="45">
        <v>0</v>
      </c>
      <c r="M29" s="45">
        <v>0</v>
      </c>
      <c r="N29" s="45">
        <v>57.280725546702811</v>
      </c>
      <c r="O29" s="45">
        <v>57.280725546702811</v>
      </c>
      <c r="P29" s="45">
        <v>0</v>
      </c>
      <c r="Q29" s="45">
        <v>0</v>
      </c>
      <c r="R29" s="45">
        <v>0</v>
      </c>
      <c r="S29" s="45">
        <v>0</v>
      </c>
      <c r="T29" s="45">
        <v>171.84217664010842</v>
      </c>
      <c r="U29" s="45">
        <v>171.84217664010842</v>
      </c>
      <c r="V29" s="45">
        <v>171.84217664010845</v>
      </c>
      <c r="W29" s="45">
        <v>171.84217664010845</v>
      </c>
      <c r="X29" s="45">
        <v>0</v>
      </c>
      <c r="Y29" s="45">
        <v>0</v>
      </c>
      <c r="Z29" s="45">
        <v>0</v>
      </c>
      <c r="AA29" s="45">
        <v>0</v>
      </c>
      <c r="AB29" s="45">
        <v>114.56145109340562</v>
      </c>
      <c r="AC29" s="45">
        <v>0</v>
      </c>
      <c r="AD29" s="45">
        <v>57.280725546702811</v>
      </c>
      <c r="AE29" s="45">
        <v>0</v>
      </c>
      <c r="AF29" s="45">
        <v>0</v>
      </c>
      <c r="AG29" s="45">
        <v>0</v>
      </c>
      <c r="AH29" s="45">
        <v>0</v>
      </c>
      <c r="AI29" s="45">
        <v>0</v>
      </c>
      <c r="AJ29" s="45">
        <v>0</v>
      </c>
      <c r="AK29" s="45">
        <v>0</v>
      </c>
      <c r="AL29" s="45">
        <v>0</v>
      </c>
      <c r="AM29" s="63">
        <v>0</v>
      </c>
      <c r="AN29" s="62">
        <f>'5. Regulējošie EP'!BU81</f>
        <v>127.17312758750467</v>
      </c>
    </row>
    <row r="30" spans="1:40" ht="45" x14ac:dyDescent="0.25">
      <c r="A30" s="454"/>
      <c r="B30" s="459"/>
      <c r="C30" s="449"/>
      <c r="D30" s="263" t="s">
        <v>89</v>
      </c>
      <c r="E30" s="263" t="s">
        <v>90</v>
      </c>
      <c r="F30" s="49" t="s">
        <v>89</v>
      </c>
      <c r="G30" s="42" t="s">
        <v>91</v>
      </c>
      <c r="H30" s="45">
        <v>0</v>
      </c>
      <c r="I30" s="45">
        <v>0</v>
      </c>
      <c r="J30" s="45">
        <v>0</v>
      </c>
      <c r="K30" s="45">
        <v>0</v>
      </c>
      <c r="L30" s="45">
        <v>0</v>
      </c>
      <c r="M30" s="45">
        <v>0</v>
      </c>
      <c r="N30" s="45">
        <v>1638.7333333333333</v>
      </c>
      <c r="O30" s="45">
        <v>3277.4666666666667</v>
      </c>
      <c r="P30" s="45">
        <v>0</v>
      </c>
      <c r="Q30" s="45">
        <v>0</v>
      </c>
      <c r="R30" s="45">
        <v>0</v>
      </c>
      <c r="S30" s="45">
        <v>0</v>
      </c>
      <c r="T30" s="45">
        <v>0</v>
      </c>
      <c r="U30" s="45">
        <v>0</v>
      </c>
      <c r="V30" s="45">
        <v>0</v>
      </c>
      <c r="W30" s="45">
        <v>0</v>
      </c>
      <c r="X30" s="45">
        <v>0</v>
      </c>
      <c r="Y30" s="45">
        <v>0</v>
      </c>
      <c r="Z30" s="45">
        <v>0</v>
      </c>
      <c r="AA30" s="45">
        <v>0</v>
      </c>
      <c r="AB30" s="45">
        <v>0</v>
      </c>
      <c r="AC30" s="45">
        <v>0</v>
      </c>
      <c r="AD30" s="45">
        <v>0</v>
      </c>
      <c r="AE30" s="45">
        <v>0</v>
      </c>
      <c r="AF30" s="45">
        <v>0</v>
      </c>
      <c r="AG30" s="45">
        <v>0</v>
      </c>
      <c r="AH30" s="45">
        <v>0</v>
      </c>
      <c r="AI30" s="45">
        <v>0</v>
      </c>
      <c r="AJ30" s="45">
        <v>0</v>
      </c>
      <c r="AK30" s="45">
        <v>0</v>
      </c>
      <c r="AL30" s="45">
        <v>0</v>
      </c>
      <c r="AM30" s="63">
        <v>0</v>
      </c>
      <c r="AN30" s="62">
        <f>'5. Regulējošie EP'!CC81</f>
        <v>137.29094467444486</v>
      </c>
    </row>
    <row r="31" spans="1:40" x14ac:dyDescent="0.25">
      <c r="A31" s="454"/>
      <c r="B31" s="459"/>
      <c r="C31" s="449"/>
      <c r="D31" s="444" t="s">
        <v>92</v>
      </c>
      <c r="E31" s="263" t="s">
        <v>93</v>
      </c>
      <c r="F31" s="263" t="s">
        <v>221</v>
      </c>
      <c r="G31" s="42" t="s">
        <v>94</v>
      </c>
      <c r="H31" s="45">
        <v>0</v>
      </c>
      <c r="I31" s="45">
        <v>0</v>
      </c>
      <c r="J31" s="45">
        <v>0</v>
      </c>
      <c r="K31" s="45">
        <v>0</v>
      </c>
      <c r="L31" s="45">
        <v>0</v>
      </c>
      <c r="M31" s="45">
        <v>0</v>
      </c>
      <c r="N31" s="45">
        <v>0</v>
      </c>
      <c r="O31" s="45">
        <v>0</v>
      </c>
      <c r="P31" s="45">
        <v>0</v>
      </c>
      <c r="Q31" s="45">
        <v>0</v>
      </c>
      <c r="R31" s="45">
        <v>0</v>
      </c>
      <c r="S31" s="45">
        <v>0</v>
      </c>
      <c r="T31" s="45">
        <v>440.98340568752752</v>
      </c>
      <c r="U31" s="45">
        <v>440.98340568752747</v>
      </c>
      <c r="V31" s="45">
        <v>440.98340568752747</v>
      </c>
      <c r="W31" s="45">
        <v>587.97787425003662</v>
      </c>
      <c r="X31" s="45">
        <v>0</v>
      </c>
      <c r="Y31" s="45">
        <v>0</v>
      </c>
      <c r="Z31" s="45">
        <v>0</v>
      </c>
      <c r="AA31" s="45">
        <v>0</v>
      </c>
      <c r="AB31" s="45">
        <v>0</v>
      </c>
      <c r="AC31" s="45">
        <v>0</v>
      </c>
      <c r="AD31" s="45">
        <v>0</v>
      </c>
      <c r="AE31" s="45">
        <v>0</v>
      </c>
      <c r="AF31" s="45">
        <v>0</v>
      </c>
      <c r="AG31" s="45">
        <v>0</v>
      </c>
      <c r="AH31" s="45">
        <v>0</v>
      </c>
      <c r="AI31" s="45">
        <v>0</v>
      </c>
      <c r="AJ31" s="45">
        <v>0</v>
      </c>
      <c r="AK31" s="45">
        <v>0</v>
      </c>
      <c r="AL31" s="45">
        <v>0</v>
      </c>
      <c r="AM31" s="63">
        <v>0</v>
      </c>
      <c r="AN31" s="62">
        <f>'5. Regulējošie EP'!CK81</f>
        <v>226.83730523146411</v>
      </c>
    </row>
    <row r="32" spans="1:40" ht="22.5" x14ac:dyDescent="0.25">
      <c r="A32" s="454"/>
      <c r="B32" s="459"/>
      <c r="C32" s="449"/>
      <c r="D32" s="445"/>
      <c r="E32" s="263" t="s">
        <v>95</v>
      </c>
      <c r="F32" s="263" t="s">
        <v>96</v>
      </c>
      <c r="G32" s="42" t="s">
        <v>97</v>
      </c>
      <c r="H32" s="45">
        <v>0</v>
      </c>
      <c r="I32" s="45">
        <v>0</v>
      </c>
      <c r="J32" s="45">
        <v>0</v>
      </c>
      <c r="K32" s="45">
        <v>0</v>
      </c>
      <c r="L32" s="45">
        <v>0</v>
      </c>
      <c r="M32" s="45">
        <v>0</v>
      </c>
      <c r="N32" s="45">
        <v>0</v>
      </c>
      <c r="O32" s="45">
        <v>0</v>
      </c>
      <c r="P32" s="45">
        <v>0</v>
      </c>
      <c r="Q32" s="45">
        <v>0</v>
      </c>
      <c r="R32" s="45">
        <v>0</v>
      </c>
      <c r="S32" s="45">
        <v>0</v>
      </c>
      <c r="T32" s="45">
        <v>682.5728071087093</v>
      </c>
      <c r="U32" s="45">
        <v>2589.0692683433799</v>
      </c>
      <c r="V32" s="45">
        <v>682.57280710870918</v>
      </c>
      <c r="W32" s="45">
        <v>2589.0692683433799</v>
      </c>
      <c r="X32" s="45">
        <v>0</v>
      </c>
      <c r="Y32" s="45">
        <v>0</v>
      </c>
      <c r="Z32" s="45">
        <v>0</v>
      </c>
      <c r="AA32" s="45">
        <v>0</v>
      </c>
      <c r="AB32" s="45">
        <v>0</v>
      </c>
      <c r="AC32" s="45">
        <v>0</v>
      </c>
      <c r="AD32" s="45">
        <v>0</v>
      </c>
      <c r="AE32" s="45">
        <v>0</v>
      </c>
      <c r="AF32" s="45">
        <v>0</v>
      </c>
      <c r="AG32" s="45">
        <v>0</v>
      </c>
      <c r="AH32" s="45">
        <v>0</v>
      </c>
      <c r="AI32" s="45">
        <v>0</v>
      </c>
      <c r="AJ32" s="45">
        <v>0</v>
      </c>
      <c r="AK32" s="45">
        <v>0</v>
      </c>
      <c r="AL32" s="45">
        <v>0</v>
      </c>
      <c r="AM32" s="63">
        <v>0</v>
      </c>
      <c r="AN32" s="62">
        <f>'5. Regulējošie EP'!CS81</f>
        <v>818.26884456153562</v>
      </c>
    </row>
    <row r="33" spans="1:40" x14ac:dyDescent="0.25">
      <c r="A33" s="454"/>
      <c r="B33" s="459"/>
      <c r="C33" s="418" t="str">
        <f>'2. Datu ievade'!AD6</f>
        <v>Lietotāja definēta un aprēķināta papildus indikatora vērtība</v>
      </c>
      <c r="D33" s="419"/>
      <c r="E33" s="419"/>
      <c r="F33" s="420"/>
      <c r="G33" s="51" t="str">
        <f>'2. Datu ievade'!AD7</f>
        <v>B13</v>
      </c>
      <c r="H33" s="45">
        <v>0</v>
      </c>
      <c r="I33" s="45">
        <v>0</v>
      </c>
      <c r="J33" s="45">
        <v>0</v>
      </c>
      <c r="K33" s="45">
        <v>0</v>
      </c>
      <c r="L33" s="45">
        <v>0</v>
      </c>
      <c r="M33" s="45">
        <v>0</v>
      </c>
      <c r="N33" s="45">
        <v>0</v>
      </c>
      <c r="O33" s="45">
        <v>0</v>
      </c>
      <c r="P33" s="45">
        <v>0</v>
      </c>
      <c r="Q33" s="45">
        <v>0</v>
      </c>
      <c r="R33" s="45">
        <v>0</v>
      </c>
      <c r="S33" s="45">
        <v>0</v>
      </c>
      <c r="T33" s="45">
        <v>0</v>
      </c>
      <c r="U33" s="45">
        <v>0</v>
      </c>
      <c r="V33" s="45">
        <v>0</v>
      </c>
      <c r="W33" s="45">
        <v>0</v>
      </c>
      <c r="X33" s="45">
        <v>0</v>
      </c>
      <c r="Y33" s="45">
        <v>0</v>
      </c>
      <c r="Z33" s="45">
        <v>0</v>
      </c>
      <c r="AA33" s="45">
        <v>0</v>
      </c>
      <c r="AB33" s="45">
        <v>0</v>
      </c>
      <c r="AC33" s="45">
        <v>0</v>
      </c>
      <c r="AD33" s="45">
        <v>0</v>
      </c>
      <c r="AE33" s="45">
        <v>0</v>
      </c>
      <c r="AF33" s="45">
        <v>0</v>
      </c>
      <c r="AG33" s="45">
        <v>0</v>
      </c>
      <c r="AH33" s="45">
        <v>0</v>
      </c>
      <c r="AI33" s="45">
        <v>0</v>
      </c>
      <c r="AJ33" s="45">
        <v>0</v>
      </c>
      <c r="AK33" s="45">
        <v>0</v>
      </c>
      <c r="AL33" s="45">
        <v>0</v>
      </c>
      <c r="AM33" s="63">
        <v>0</v>
      </c>
      <c r="AN33" s="62">
        <f>'5. Regulējošie EP'!CV81</f>
        <v>0</v>
      </c>
    </row>
    <row r="34" spans="1:40" x14ac:dyDescent="0.25">
      <c r="A34" s="454"/>
      <c r="B34" s="459"/>
      <c r="C34" s="418" t="str">
        <f>'2. Datu ievade'!AE6</f>
        <v>Lietotāja definēta un aprēķināta papildus indikatora vērtība</v>
      </c>
      <c r="D34" s="419"/>
      <c r="E34" s="419"/>
      <c r="F34" s="420"/>
      <c r="G34" s="51" t="str">
        <f>'2. Datu ievade'!AE7</f>
        <v>B14</v>
      </c>
      <c r="H34" s="45">
        <v>0</v>
      </c>
      <c r="I34" s="45">
        <v>0</v>
      </c>
      <c r="J34" s="45">
        <v>0</v>
      </c>
      <c r="K34" s="45">
        <v>0</v>
      </c>
      <c r="L34" s="45">
        <v>0</v>
      </c>
      <c r="M34" s="45">
        <v>0</v>
      </c>
      <c r="N34" s="45">
        <v>0</v>
      </c>
      <c r="O34" s="45">
        <v>0</v>
      </c>
      <c r="P34" s="45">
        <v>0</v>
      </c>
      <c r="Q34" s="45">
        <v>0</v>
      </c>
      <c r="R34" s="45">
        <v>0</v>
      </c>
      <c r="S34" s="45">
        <v>0</v>
      </c>
      <c r="T34" s="45">
        <v>0</v>
      </c>
      <c r="U34" s="45">
        <v>0</v>
      </c>
      <c r="V34" s="45">
        <v>0</v>
      </c>
      <c r="W34" s="45">
        <v>0</v>
      </c>
      <c r="X34" s="45">
        <v>0</v>
      </c>
      <c r="Y34" s="45">
        <v>0</v>
      </c>
      <c r="Z34" s="45">
        <v>0</v>
      </c>
      <c r="AA34" s="45">
        <v>0</v>
      </c>
      <c r="AB34" s="45">
        <v>0</v>
      </c>
      <c r="AC34" s="45">
        <v>0</v>
      </c>
      <c r="AD34" s="45">
        <v>0</v>
      </c>
      <c r="AE34" s="45">
        <v>0</v>
      </c>
      <c r="AF34" s="45">
        <v>0</v>
      </c>
      <c r="AG34" s="45">
        <v>0</v>
      </c>
      <c r="AH34" s="45">
        <v>0</v>
      </c>
      <c r="AI34" s="45">
        <v>0</v>
      </c>
      <c r="AJ34" s="45">
        <v>0</v>
      </c>
      <c r="AK34" s="45">
        <v>0</v>
      </c>
      <c r="AL34" s="45">
        <v>0</v>
      </c>
      <c r="AM34" s="63">
        <v>0</v>
      </c>
      <c r="AN34" s="62">
        <f>'5. Regulējošie EP'!CY81</f>
        <v>0</v>
      </c>
    </row>
    <row r="35" spans="1:40" x14ac:dyDescent="0.25">
      <c r="A35" s="454"/>
      <c r="B35" s="459"/>
      <c r="C35" s="418" t="str">
        <f>'2. Datu ievade'!AF6</f>
        <v>Lietotāja definēta un aprēķināta papildus indikatora vērtība</v>
      </c>
      <c r="D35" s="419"/>
      <c r="E35" s="419"/>
      <c r="F35" s="420"/>
      <c r="G35" s="51" t="str">
        <f>'2. Datu ievade'!AF7</f>
        <v>B15</v>
      </c>
      <c r="H35" s="45">
        <v>0</v>
      </c>
      <c r="I35" s="45">
        <v>0</v>
      </c>
      <c r="J35" s="45">
        <v>0</v>
      </c>
      <c r="K35" s="45">
        <v>0</v>
      </c>
      <c r="L35" s="45">
        <v>0</v>
      </c>
      <c r="M35" s="45">
        <v>0</v>
      </c>
      <c r="N35" s="45">
        <v>0</v>
      </c>
      <c r="O35" s="45">
        <v>0</v>
      </c>
      <c r="P35" s="45">
        <v>0</v>
      </c>
      <c r="Q35" s="45">
        <v>0</v>
      </c>
      <c r="R35" s="45">
        <v>0</v>
      </c>
      <c r="S35" s="45">
        <v>0</v>
      </c>
      <c r="T35" s="45">
        <v>0</v>
      </c>
      <c r="U35" s="45">
        <v>0</v>
      </c>
      <c r="V35" s="45">
        <v>0</v>
      </c>
      <c r="W35" s="45">
        <v>0</v>
      </c>
      <c r="X35" s="45">
        <v>0</v>
      </c>
      <c r="Y35" s="45">
        <v>0</v>
      </c>
      <c r="Z35" s="45">
        <v>0</v>
      </c>
      <c r="AA35" s="45">
        <v>0</v>
      </c>
      <c r="AB35" s="45">
        <v>0</v>
      </c>
      <c r="AC35" s="45">
        <v>0</v>
      </c>
      <c r="AD35" s="45">
        <v>0</v>
      </c>
      <c r="AE35" s="45">
        <v>0</v>
      </c>
      <c r="AF35" s="45">
        <v>0</v>
      </c>
      <c r="AG35" s="45">
        <v>0</v>
      </c>
      <c r="AH35" s="45">
        <v>0</v>
      </c>
      <c r="AI35" s="45">
        <v>0</v>
      </c>
      <c r="AJ35" s="45">
        <v>0</v>
      </c>
      <c r="AK35" s="45">
        <v>0</v>
      </c>
      <c r="AL35" s="45">
        <v>0</v>
      </c>
      <c r="AM35" s="63">
        <v>0</v>
      </c>
      <c r="AN35" s="62">
        <f>'5. Regulējošie EP'!DB81</f>
        <v>0</v>
      </c>
    </row>
    <row r="36" spans="1:40" s="52" customFormat="1" ht="14.25" customHeight="1" x14ac:dyDescent="0.25">
      <c r="A36" s="454"/>
      <c r="B36" s="459"/>
      <c r="C36" s="446" t="s">
        <v>11</v>
      </c>
      <c r="D36" s="447"/>
      <c r="E36" s="447"/>
      <c r="F36" s="447"/>
      <c r="G36" s="448"/>
      <c r="H36" s="47">
        <f>SUM(H20:H35)</f>
        <v>20619.488761228306</v>
      </c>
      <c r="I36" s="47">
        <f t="shared" ref="I36:AM36" si="1">SUM(I20:I35)</f>
        <v>12928.582861725525</v>
      </c>
      <c r="J36" s="47">
        <f t="shared" si="1"/>
        <v>20825.757450027628</v>
      </c>
      <c r="K36" s="47">
        <f t="shared" si="1"/>
        <v>0</v>
      </c>
      <c r="L36" s="47">
        <f t="shared" si="1"/>
        <v>0</v>
      </c>
      <c r="M36" s="47">
        <f t="shared" si="1"/>
        <v>0</v>
      </c>
      <c r="N36" s="47">
        <f t="shared" si="1"/>
        <v>3615.2338353913783</v>
      </c>
      <c r="O36" s="47">
        <f t="shared" si="1"/>
        <v>6892.7005020580455</v>
      </c>
      <c r="P36" s="47">
        <f t="shared" si="1"/>
        <v>0</v>
      </c>
      <c r="Q36" s="47">
        <f t="shared" si="1"/>
        <v>0</v>
      </c>
      <c r="R36" s="47">
        <f t="shared" si="1"/>
        <v>0</v>
      </c>
      <c r="S36" s="47">
        <f t="shared" si="1"/>
        <v>0</v>
      </c>
      <c r="T36" s="47">
        <f t="shared" si="1"/>
        <v>23588.375224207557</v>
      </c>
      <c r="U36" s="47">
        <f t="shared" si="1"/>
        <v>32957.062007214954</v>
      </c>
      <c r="V36" s="47">
        <f t="shared" si="1"/>
        <v>23611.394639879771</v>
      </c>
      <c r="W36" s="47">
        <f t="shared" si="1"/>
        <v>33104.05647577747</v>
      </c>
      <c r="X36" s="47">
        <f t="shared" si="1"/>
        <v>0</v>
      </c>
      <c r="Y36" s="47">
        <f t="shared" si="1"/>
        <v>0</v>
      </c>
      <c r="Z36" s="47">
        <f t="shared" si="1"/>
        <v>0</v>
      </c>
      <c r="AA36" s="47">
        <f t="shared" si="1"/>
        <v>43.199999999999996</v>
      </c>
      <c r="AB36" s="47">
        <f t="shared" si="1"/>
        <v>127.04951422442571</v>
      </c>
      <c r="AC36" s="47">
        <f t="shared" si="1"/>
        <v>4.162687710340025</v>
      </c>
      <c r="AD36" s="47">
        <f t="shared" si="1"/>
        <v>69.768788677722881</v>
      </c>
      <c r="AE36" s="47">
        <f t="shared" si="1"/>
        <v>0</v>
      </c>
      <c r="AF36" s="47">
        <f t="shared" si="1"/>
        <v>0</v>
      </c>
      <c r="AG36" s="47">
        <f t="shared" si="1"/>
        <v>0</v>
      </c>
      <c r="AH36" s="47">
        <f t="shared" si="1"/>
        <v>0</v>
      </c>
      <c r="AI36" s="47">
        <f t="shared" si="1"/>
        <v>0</v>
      </c>
      <c r="AJ36" s="47">
        <f t="shared" si="1"/>
        <v>0</v>
      </c>
      <c r="AK36" s="47">
        <f t="shared" si="1"/>
        <v>0</v>
      </c>
      <c r="AL36" s="47">
        <f t="shared" si="1"/>
        <v>0</v>
      </c>
      <c r="AM36" s="47">
        <f t="shared" si="1"/>
        <v>0</v>
      </c>
      <c r="AN36" s="64">
        <f>SUM(AN20:AN35)</f>
        <v>17558.850889725254</v>
      </c>
    </row>
    <row r="37" spans="1:40" ht="32.65" customHeight="1" x14ac:dyDescent="0.25">
      <c r="A37" s="454"/>
      <c r="B37" s="459" t="s">
        <v>98</v>
      </c>
      <c r="C37" s="456" t="s">
        <v>99</v>
      </c>
      <c r="D37" s="443" t="s">
        <v>100</v>
      </c>
      <c r="E37" s="263" t="s">
        <v>101</v>
      </c>
      <c r="F37" s="263" t="s">
        <v>102</v>
      </c>
      <c r="G37" s="42" t="s">
        <v>103</v>
      </c>
      <c r="H37" s="45">
        <f t="array" ref="H37:AM44">TRANSPOSE('S-tmp'!AH48:AO79)</f>
        <v>36.220000000000006</v>
      </c>
      <c r="I37" s="45">
        <v>36.220000000000006</v>
      </c>
      <c r="J37" s="45">
        <v>36.22</v>
      </c>
      <c r="K37" s="45">
        <v>0</v>
      </c>
      <c r="L37" s="45">
        <v>0</v>
      </c>
      <c r="M37" s="45">
        <v>0</v>
      </c>
      <c r="N37" s="45">
        <v>36.220000000000006</v>
      </c>
      <c r="O37" s="45">
        <v>36.220000000000006</v>
      </c>
      <c r="P37" s="45">
        <v>0</v>
      </c>
      <c r="Q37" s="45">
        <v>0</v>
      </c>
      <c r="R37" s="45">
        <v>0</v>
      </c>
      <c r="S37" s="45">
        <v>0</v>
      </c>
      <c r="T37" s="45">
        <v>1.8562528353243615</v>
      </c>
      <c r="U37" s="45">
        <v>1.8562528353243613</v>
      </c>
      <c r="V37" s="45">
        <v>1.8562528353243615</v>
      </c>
      <c r="W37" s="45">
        <v>1.2375018902162409</v>
      </c>
      <c r="X37" s="45">
        <v>0</v>
      </c>
      <c r="Y37" s="45">
        <v>0</v>
      </c>
      <c r="Z37" s="45">
        <v>0</v>
      </c>
      <c r="AA37" s="45">
        <v>0.61875094510812045</v>
      </c>
      <c r="AB37" s="45">
        <v>0.61875094510812045</v>
      </c>
      <c r="AC37" s="45">
        <v>0.61875094510812045</v>
      </c>
      <c r="AD37" s="45">
        <v>0.61875094510812045</v>
      </c>
      <c r="AE37" s="45">
        <v>0</v>
      </c>
      <c r="AF37" s="45">
        <v>0.61875094510812045</v>
      </c>
      <c r="AG37" s="45">
        <v>0</v>
      </c>
      <c r="AH37" s="45">
        <v>0</v>
      </c>
      <c r="AI37" s="45">
        <v>0</v>
      </c>
      <c r="AJ37" s="45">
        <v>0</v>
      </c>
      <c r="AK37" s="45">
        <v>0</v>
      </c>
      <c r="AL37" s="45">
        <v>0</v>
      </c>
      <c r="AM37" s="63">
        <v>0</v>
      </c>
      <c r="AN37" s="62">
        <f>'6. Kultūras EP'!N81</f>
        <v>9.9347007903650741</v>
      </c>
    </row>
    <row r="38" spans="1:40" ht="22.5" x14ac:dyDescent="0.25">
      <c r="A38" s="454"/>
      <c r="B38" s="459"/>
      <c r="C38" s="457"/>
      <c r="D38" s="443"/>
      <c r="E38" s="263" t="s">
        <v>104</v>
      </c>
      <c r="F38" s="263" t="s">
        <v>105</v>
      </c>
      <c r="G38" s="42" t="s">
        <v>106</v>
      </c>
      <c r="H38" s="45">
        <v>1867.2389721038892</v>
      </c>
      <c r="I38" s="45">
        <v>1867.238972103889</v>
      </c>
      <c r="J38" s="45">
        <v>1867.2389721038892</v>
      </c>
      <c r="K38" s="45">
        <v>0</v>
      </c>
      <c r="L38" s="45">
        <v>0</v>
      </c>
      <c r="M38" s="45">
        <v>0</v>
      </c>
      <c r="N38" s="45">
        <v>1400.4292290779167</v>
      </c>
      <c r="O38" s="45">
        <v>1400.4292290779167</v>
      </c>
      <c r="P38" s="45">
        <v>0</v>
      </c>
      <c r="Q38" s="45">
        <v>0</v>
      </c>
      <c r="R38" s="45">
        <v>0</v>
      </c>
      <c r="S38" s="45">
        <v>0</v>
      </c>
      <c r="T38" s="45">
        <v>2334.0487151298612</v>
      </c>
      <c r="U38" s="45">
        <v>2334.0487151298616</v>
      </c>
      <c r="V38" s="45">
        <v>2334.0487151298612</v>
      </c>
      <c r="W38" s="45">
        <v>2334.0487151298612</v>
      </c>
      <c r="X38" s="45">
        <v>0</v>
      </c>
      <c r="Y38" s="45">
        <v>0</v>
      </c>
      <c r="Z38" s="45">
        <v>0</v>
      </c>
      <c r="AA38" s="45">
        <v>933.61948605194459</v>
      </c>
      <c r="AB38" s="45">
        <v>933.61948605194459</v>
      </c>
      <c r="AC38" s="45">
        <v>933.61948605194459</v>
      </c>
      <c r="AD38" s="45">
        <v>1400.4292290779169</v>
      </c>
      <c r="AE38" s="45">
        <v>0</v>
      </c>
      <c r="AF38" s="45">
        <v>933.61948605194459</v>
      </c>
      <c r="AG38" s="45">
        <v>0</v>
      </c>
      <c r="AH38" s="45">
        <v>0</v>
      </c>
      <c r="AI38" s="45">
        <v>0</v>
      </c>
      <c r="AJ38" s="45">
        <v>0</v>
      </c>
      <c r="AK38" s="45">
        <v>0</v>
      </c>
      <c r="AL38" s="45">
        <v>0</v>
      </c>
      <c r="AM38" s="63">
        <v>0</v>
      </c>
      <c r="AN38" s="62">
        <f>'6. Kultūras EP'!V81</f>
        <v>1789.9</v>
      </c>
    </row>
    <row r="39" spans="1:40" ht="22.5" x14ac:dyDescent="0.25">
      <c r="A39" s="454"/>
      <c r="B39" s="459"/>
      <c r="C39" s="457"/>
      <c r="D39" s="443" t="s">
        <v>107</v>
      </c>
      <c r="E39" s="264" t="s">
        <v>108</v>
      </c>
      <c r="F39" s="264" t="s">
        <v>109</v>
      </c>
      <c r="G39" s="42" t="s">
        <v>110</v>
      </c>
      <c r="H39" s="45">
        <v>0.2546675820050201</v>
      </c>
      <c r="I39" s="45">
        <v>0.25466758200502004</v>
      </c>
      <c r="J39" s="45">
        <v>0.25466758200502004</v>
      </c>
      <c r="K39" s="45">
        <v>0</v>
      </c>
      <c r="L39" s="45">
        <v>0</v>
      </c>
      <c r="M39" s="45">
        <v>0</v>
      </c>
      <c r="N39" s="45">
        <v>0.20373406560401605</v>
      </c>
      <c r="O39" s="45">
        <v>0.20373406560401605</v>
      </c>
      <c r="P39" s="45">
        <v>0</v>
      </c>
      <c r="Q39" s="45">
        <v>0</v>
      </c>
      <c r="R39" s="45">
        <v>0</v>
      </c>
      <c r="S39" s="45">
        <v>0</v>
      </c>
      <c r="T39" s="45">
        <v>0.25466758200502004</v>
      </c>
      <c r="U39" s="45">
        <v>0.25466758200502004</v>
      </c>
      <c r="V39" s="45">
        <v>0.2546675820050201</v>
      </c>
      <c r="W39" s="45">
        <v>0.25466758200502004</v>
      </c>
      <c r="X39" s="45">
        <v>0</v>
      </c>
      <c r="Y39" s="45">
        <v>0</v>
      </c>
      <c r="Z39" s="45">
        <v>0</v>
      </c>
      <c r="AA39" s="45">
        <v>0.10186703280200803</v>
      </c>
      <c r="AB39" s="45">
        <v>0</v>
      </c>
      <c r="AC39" s="45">
        <v>0</v>
      </c>
      <c r="AD39" s="45">
        <v>0</v>
      </c>
      <c r="AE39" s="45">
        <v>0</v>
      </c>
      <c r="AF39" s="45">
        <v>0</v>
      </c>
      <c r="AG39" s="45">
        <v>0</v>
      </c>
      <c r="AH39" s="45">
        <v>0</v>
      </c>
      <c r="AI39" s="45">
        <v>0</v>
      </c>
      <c r="AJ39" s="45">
        <v>0</v>
      </c>
      <c r="AK39" s="45">
        <v>0</v>
      </c>
      <c r="AL39" s="45">
        <v>0</v>
      </c>
      <c r="AM39" s="63">
        <v>0</v>
      </c>
      <c r="AN39" s="62">
        <f>'6. Kultūras EP'!AD81</f>
        <v>0.17871012420022586</v>
      </c>
    </row>
    <row r="40" spans="1:40" ht="22.5" x14ac:dyDescent="0.25">
      <c r="A40" s="454"/>
      <c r="B40" s="459"/>
      <c r="C40" s="457"/>
      <c r="D40" s="443"/>
      <c r="E40" s="263" t="s">
        <v>111</v>
      </c>
      <c r="F40" s="49" t="s">
        <v>112</v>
      </c>
      <c r="G40" s="53" t="s">
        <v>113</v>
      </c>
      <c r="H40" s="45">
        <v>1.2577888675623801</v>
      </c>
      <c r="I40" s="45">
        <v>0</v>
      </c>
      <c r="J40" s="45">
        <v>0</v>
      </c>
      <c r="K40" s="45">
        <v>0</v>
      </c>
      <c r="L40" s="45">
        <v>0</v>
      </c>
      <c r="M40" s="45">
        <v>0</v>
      </c>
      <c r="N40" s="45">
        <v>0</v>
      </c>
      <c r="O40" s="45">
        <v>0</v>
      </c>
      <c r="P40" s="45">
        <v>0</v>
      </c>
      <c r="Q40" s="45">
        <v>0</v>
      </c>
      <c r="R40" s="45">
        <v>0</v>
      </c>
      <c r="S40" s="45">
        <v>0</v>
      </c>
      <c r="T40" s="45">
        <v>0</v>
      </c>
      <c r="U40" s="45">
        <v>0.62889443378119003</v>
      </c>
      <c r="V40" s="45">
        <v>0</v>
      </c>
      <c r="W40" s="45">
        <v>0.62889443378119003</v>
      </c>
      <c r="X40" s="45">
        <v>0</v>
      </c>
      <c r="Y40" s="45">
        <v>0</v>
      </c>
      <c r="Z40" s="45">
        <v>0</v>
      </c>
      <c r="AA40" s="45">
        <v>0</v>
      </c>
      <c r="AB40" s="45">
        <v>1.2577888675623801</v>
      </c>
      <c r="AC40" s="45">
        <v>0</v>
      </c>
      <c r="AD40" s="45">
        <v>1.2577888675623801</v>
      </c>
      <c r="AE40" s="45">
        <v>0</v>
      </c>
      <c r="AF40" s="45">
        <v>0</v>
      </c>
      <c r="AG40" s="45">
        <v>0</v>
      </c>
      <c r="AH40" s="45">
        <v>0</v>
      </c>
      <c r="AI40" s="45">
        <v>0</v>
      </c>
      <c r="AJ40" s="45">
        <v>0</v>
      </c>
      <c r="AK40" s="45">
        <v>0</v>
      </c>
      <c r="AL40" s="45">
        <v>0</v>
      </c>
      <c r="AM40" s="63">
        <v>0</v>
      </c>
      <c r="AN40" s="62">
        <f>'6. Kultūras EP'!AL81</f>
        <v>0.59192292058712836</v>
      </c>
    </row>
    <row r="41" spans="1:40" ht="22.5" x14ac:dyDescent="0.25">
      <c r="A41" s="454"/>
      <c r="B41" s="459"/>
      <c r="C41" s="458"/>
      <c r="D41" s="443"/>
      <c r="E41" s="263" t="s">
        <v>114</v>
      </c>
      <c r="F41" s="263" t="s">
        <v>115</v>
      </c>
      <c r="G41" s="42" t="s">
        <v>116</v>
      </c>
      <c r="H41" s="45">
        <v>1913.2377158815323</v>
      </c>
      <c r="I41" s="45">
        <v>2232.1106685284544</v>
      </c>
      <c r="J41" s="45">
        <v>1913.2377158815323</v>
      </c>
      <c r="K41" s="45">
        <v>0</v>
      </c>
      <c r="L41" s="45">
        <v>0</v>
      </c>
      <c r="M41" s="45">
        <v>0</v>
      </c>
      <c r="N41" s="45">
        <v>1913.2377158815323</v>
      </c>
      <c r="O41" s="45">
        <v>1913.2377158815323</v>
      </c>
      <c r="P41" s="45">
        <v>0</v>
      </c>
      <c r="Q41" s="45">
        <v>0</v>
      </c>
      <c r="R41" s="45">
        <v>0</v>
      </c>
      <c r="S41" s="45">
        <v>0</v>
      </c>
      <c r="T41" s="45">
        <v>2232.1106685284544</v>
      </c>
      <c r="U41" s="45">
        <v>2232.110668528454</v>
      </c>
      <c r="V41" s="45">
        <v>2232.110668528454</v>
      </c>
      <c r="W41" s="45">
        <v>2550.9836211753764</v>
      </c>
      <c r="X41" s="45">
        <v>0</v>
      </c>
      <c r="Y41" s="45">
        <v>0</v>
      </c>
      <c r="Z41" s="45">
        <v>0</v>
      </c>
      <c r="AA41" s="45">
        <v>956.61885794076625</v>
      </c>
      <c r="AB41" s="45">
        <v>1913.2377158815325</v>
      </c>
      <c r="AC41" s="45">
        <v>0</v>
      </c>
      <c r="AD41" s="45">
        <v>956.61885794076625</v>
      </c>
      <c r="AE41" s="45">
        <v>0</v>
      </c>
      <c r="AF41" s="45">
        <v>0</v>
      </c>
      <c r="AG41" s="45">
        <v>0</v>
      </c>
      <c r="AH41" s="45">
        <v>0</v>
      </c>
      <c r="AI41" s="45">
        <v>0</v>
      </c>
      <c r="AJ41" s="45">
        <v>0</v>
      </c>
      <c r="AK41" s="45">
        <v>0</v>
      </c>
      <c r="AL41" s="45">
        <v>0</v>
      </c>
      <c r="AM41" s="63">
        <v>0</v>
      </c>
      <c r="AN41" s="62">
        <f>'6. Kultūras EP'!AT81</f>
        <v>1959.6105080918335</v>
      </c>
    </row>
    <row r="42" spans="1:40" x14ac:dyDescent="0.25">
      <c r="A42" s="454"/>
      <c r="B42" s="459"/>
      <c r="C42" s="418" t="str">
        <f>'2. Datu ievade'!AL6</f>
        <v>Lietotāja definēta un aprēķināta papildus indikatora vērtība</v>
      </c>
      <c r="D42" s="419"/>
      <c r="E42" s="419"/>
      <c r="F42" s="420"/>
      <c r="G42" s="51" t="str">
        <f>'2. Datu ievade'!AL7</f>
        <v>C6</v>
      </c>
      <c r="H42" s="45">
        <v>0</v>
      </c>
      <c r="I42" s="45">
        <v>0</v>
      </c>
      <c r="J42" s="45">
        <v>0</v>
      </c>
      <c r="K42" s="45">
        <v>0</v>
      </c>
      <c r="L42" s="45">
        <v>0</v>
      </c>
      <c r="M42" s="45">
        <v>0</v>
      </c>
      <c r="N42" s="45">
        <v>0</v>
      </c>
      <c r="O42" s="45">
        <v>0</v>
      </c>
      <c r="P42" s="45">
        <v>0</v>
      </c>
      <c r="Q42" s="45">
        <v>0</v>
      </c>
      <c r="R42" s="45">
        <v>0</v>
      </c>
      <c r="S42" s="45">
        <v>0</v>
      </c>
      <c r="T42" s="45">
        <v>0</v>
      </c>
      <c r="U42" s="45">
        <v>0</v>
      </c>
      <c r="V42" s="45">
        <v>0</v>
      </c>
      <c r="W42" s="45">
        <v>0</v>
      </c>
      <c r="X42" s="45">
        <v>0</v>
      </c>
      <c r="Y42" s="45">
        <v>0</v>
      </c>
      <c r="Z42" s="45">
        <v>0</v>
      </c>
      <c r="AA42" s="45">
        <v>0</v>
      </c>
      <c r="AB42" s="45">
        <v>0</v>
      </c>
      <c r="AC42" s="45">
        <v>0</v>
      </c>
      <c r="AD42" s="45">
        <v>0</v>
      </c>
      <c r="AE42" s="45">
        <v>0</v>
      </c>
      <c r="AF42" s="45">
        <v>0</v>
      </c>
      <c r="AG42" s="45">
        <v>0</v>
      </c>
      <c r="AH42" s="45">
        <v>0</v>
      </c>
      <c r="AI42" s="45">
        <v>0</v>
      </c>
      <c r="AJ42" s="45">
        <v>0</v>
      </c>
      <c r="AK42" s="45">
        <v>0</v>
      </c>
      <c r="AL42" s="45">
        <v>0</v>
      </c>
      <c r="AM42" s="63">
        <v>0</v>
      </c>
      <c r="AN42" s="62">
        <f>'6. Kultūras EP'!AW81</f>
        <v>0</v>
      </c>
    </row>
    <row r="43" spans="1:40" x14ac:dyDescent="0.25">
      <c r="A43" s="454"/>
      <c r="B43" s="459"/>
      <c r="C43" s="418" t="str">
        <f>'2. Datu ievade'!AM6</f>
        <v>Lietotāja definēta un aprēķināta papildus indikatora vērtība</v>
      </c>
      <c r="D43" s="419"/>
      <c r="E43" s="419"/>
      <c r="F43" s="420"/>
      <c r="G43" s="51" t="str">
        <f>'2. Datu ievade'!AM7</f>
        <v>C7</v>
      </c>
      <c r="H43" s="45">
        <v>0</v>
      </c>
      <c r="I43" s="45">
        <v>0</v>
      </c>
      <c r="J43" s="45">
        <v>0</v>
      </c>
      <c r="K43" s="45">
        <v>0</v>
      </c>
      <c r="L43" s="45">
        <v>0</v>
      </c>
      <c r="M43" s="45">
        <v>0</v>
      </c>
      <c r="N43" s="45">
        <v>0</v>
      </c>
      <c r="O43" s="45">
        <v>0</v>
      </c>
      <c r="P43" s="45">
        <v>0</v>
      </c>
      <c r="Q43" s="45">
        <v>0</v>
      </c>
      <c r="R43" s="45">
        <v>0</v>
      </c>
      <c r="S43" s="45">
        <v>0</v>
      </c>
      <c r="T43" s="45">
        <v>0</v>
      </c>
      <c r="U43" s="45">
        <v>0</v>
      </c>
      <c r="V43" s="45">
        <v>0</v>
      </c>
      <c r="W43" s="45">
        <v>0</v>
      </c>
      <c r="X43" s="45">
        <v>0</v>
      </c>
      <c r="Y43" s="45">
        <v>0</v>
      </c>
      <c r="Z43" s="45">
        <v>0</v>
      </c>
      <c r="AA43" s="45">
        <v>0</v>
      </c>
      <c r="AB43" s="45">
        <v>0</v>
      </c>
      <c r="AC43" s="45">
        <v>0</v>
      </c>
      <c r="AD43" s="45">
        <v>0</v>
      </c>
      <c r="AE43" s="45">
        <v>0</v>
      </c>
      <c r="AF43" s="45">
        <v>0</v>
      </c>
      <c r="AG43" s="45">
        <v>0</v>
      </c>
      <c r="AH43" s="45">
        <v>0</v>
      </c>
      <c r="AI43" s="45">
        <v>0</v>
      </c>
      <c r="AJ43" s="45">
        <v>0</v>
      </c>
      <c r="AK43" s="45">
        <v>0</v>
      </c>
      <c r="AL43" s="45">
        <v>0</v>
      </c>
      <c r="AM43" s="63">
        <v>0</v>
      </c>
      <c r="AN43" s="62">
        <f>'6. Kultūras EP'!AZ81</f>
        <v>0</v>
      </c>
    </row>
    <row r="44" spans="1:40" x14ac:dyDescent="0.25">
      <c r="A44" s="454"/>
      <c r="B44" s="459"/>
      <c r="C44" s="418" t="str">
        <f>'2. Datu ievade'!AN6</f>
        <v>Lietotāja definēta un aprēķināta papildus indikatora vērtība</v>
      </c>
      <c r="D44" s="419"/>
      <c r="E44" s="419"/>
      <c r="F44" s="420"/>
      <c r="G44" s="51" t="str">
        <f>'2. Datu ievade'!AN7</f>
        <v>C8</v>
      </c>
      <c r="H44" s="45">
        <v>0</v>
      </c>
      <c r="I44" s="45">
        <v>0</v>
      </c>
      <c r="J44" s="45">
        <v>0</v>
      </c>
      <c r="K44" s="45">
        <v>0</v>
      </c>
      <c r="L44" s="45">
        <v>0</v>
      </c>
      <c r="M44" s="45">
        <v>0</v>
      </c>
      <c r="N44" s="45">
        <v>0</v>
      </c>
      <c r="O44" s="45">
        <v>0</v>
      </c>
      <c r="P44" s="45">
        <v>0</v>
      </c>
      <c r="Q44" s="45">
        <v>0</v>
      </c>
      <c r="R44" s="45">
        <v>0</v>
      </c>
      <c r="S44" s="45">
        <v>0</v>
      </c>
      <c r="T44" s="45">
        <v>0</v>
      </c>
      <c r="U44" s="45">
        <v>0</v>
      </c>
      <c r="V44" s="45">
        <v>0</v>
      </c>
      <c r="W44" s="45">
        <v>0</v>
      </c>
      <c r="X44" s="45">
        <v>0</v>
      </c>
      <c r="Y44" s="45">
        <v>0</v>
      </c>
      <c r="Z44" s="45">
        <v>0</v>
      </c>
      <c r="AA44" s="45">
        <v>0</v>
      </c>
      <c r="AB44" s="45">
        <v>0</v>
      </c>
      <c r="AC44" s="45">
        <v>0</v>
      </c>
      <c r="AD44" s="45">
        <v>0</v>
      </c>
      <c r="AE44" s="45">
        <v>0</v>
      </c>
      <c r="AF44" s="45">
        <v>0</v>
      </c>
      <c r="AG44" s="45">
        <v>0</v>
      </c>
      <c r="AH44" s="45">
        <v>0</v>
      </c>
      <c r="AI44" s="45">
        <v>0</v>
      </c>
      <c r="AJ44" s="45">
        <v>0</v>
      </c>
      <c r="AK44" s="45">
        <v>0</v>
      </c>
      <c r="AL44" s="45">
        <v>0</v>
      </c>
      <c r="AM44" s="63">
        <v>0</v>
      </c>
      <c r="AN44" s="62">
        <f>'6. Kultūras EP'!BC81</f>
        <v>0</v>
      </c>
    </row>
    <row r="45" spans="1:40" ht="15.75" x14ac:dyDescent="0.25">
      <c r="A45" s="455"/>
      <c r="B45" s="459"/>
      <c r="C45" s="446" t="s">
        <v>11</v>
      </c>
      <c r="D45" s="447"/>
      <c r="E45" s="447"/>
      <c r="F45" s="447"/>
      <c r="G45" s="448"/>
      <c r="H45" s="47">
        <f>SUM(H37:H44)</f>
        <v>3818.209144434989</v>
      </c>
      <c r="I45" s="47">
        <f t="shared" ref="I45:AM45" si="2">SUM(I37:I44)</f>
        <v>4135.8243082143481</v>
      </c>
      <c r="J45" s="47">
        <f t="shared" si="2"/>
        <v>3816.9513555674266</v>
      </c>
      <c r="K45" s="47">
        <f t="shared" si="2"/>
        <v>0</v>
      </c>
      <c r="L45" s="47">
        <f t="shared" si="2"/>
        <v>0</v>
      </c>
      <c r="M45" s="47">
        <f t="shared" si="2"/>
        <v>0</v>
      </c>
      <c r="N45" s="47">
        <f t="shared" si="2"/>
        <v>3350.0906790250529</v>
      </c>
      <c r="O45" s="47">
        <f t="shared" si="2"/>
        <v>3350.0906790250529</v>
      </c>
      <c r="P45" s="47">
        <f t="shared" si="2"/>
        <v>0</v>
      </c>
      <c r="Q45" s="47">
        <f t="shared" si="2"/>
        <v>0</v>
      </c>
      <c r="R45" s="47">
        <f t="shared" si="2"/>
        <v>0</v>
      </c>
      <c r="S45" s="47">
        <f t="shared" si="2"/>
        <v>0</v>
      </c>
      <c r="T45" s="47">
        <f t="shared" si="2"/>
        <v>4568.2703040756451</v>
      </c>
      <c r="U45" s="47">
        <f t="shared" si="2"/>
        <v>4568.8991985094262</v>
      </c>
      <c r="V45" s="47">
        <f t="shared" si="2"/>
        <v>4568.2703040756442</v>
      </c>
      <c r="W45" s="47">
        <f t="shared" si="2"/>
        <v>4887.1534002112403</v>
      </c>
      <c r="X45" s="47">
        <f t="shared" si="2"/>
        <v>0</v>
      </c>
      <c r="Y45" s="47">
        <f t="shared" si="2"/>
        <v>0</v>
      </c>
      <c r="Z45" s="47">
        <f t="shared" si="2"/>
        <v>0</v>
      </c>
      <c r="AA45" s="47">
        <f t="shared" si="2"/>
        <v>1890.958961970621</v>
      </c>
      <c r="AB45" s="47">
        <f t="shared" si="2"/>
        <v>2848.7337417461476</v>
      </c>
      <c r="AC45" s="47">
        <f t="shared" si="2"/>
        <v>934.2382369970527</v>
      </c>
      <c r="AD45" s="47">
        <f t="shared" si="2"/>
        <v>2358.9246268313536</v>
      </c>
      <c r="AE45" s="47">
        <f t="shared" si="2"/>
        <v>0</v>
      </c>
      <c r="AF45" s="47">
        <f t="shared" si="2"/>
        <v>934.2382369970527</v>
      </c>
      <c r="AG45" s="47">
        <f t="shared" si="2"/>
        <v>0</v>
      </c>
      <c r="AH45" s="47">
        <f t="shared" si="2"/>
        <v>0</v>
      </c>
      <c r="AI45" s="47">
        <f t="shared" si="2"/>
        <v>0</v>
      </c>
      <c r="AJ45" s="47">
        <f t="shared" si="2"/>
        <v>0</v>
      </c>
      <c r="AK45" s="47">
        <f t="shared" si="2"/>
        <v>0</v>
      </c>
      <c r="AL45" s="47">
        <f t="shared" si="2"/>
        <v>0</v>
      </c>
      <c r="AM45" s="47">
        <f t="shared" si="2"/>
        <v>0</v>
      </c>
      <c r="AN45" s="64">
        <f>SUM(AN37:AN44)</f>
        <v>3760.2158419269863</v>
      </c>
    </row>
    <row r="46" spans="1:40" s="54" customFormat="1" ht="18.75" x14ac:dyDescent="0.3">
      <c r="G46" s="55" t="s">
        <v>117</v>
      </c>
      <c r="H46" s="55">
        <f>H36+H19+H45</f>
        <v>24437.697905663295</v>
      </c>
      <c r="I46" s="55">
        <f t="shared" ref="I46:AM46" si="3">I36+I19+I45</f>
        <v>17064.407169939874</v>
      </c>
      <c r="J46" s="55">
        <f t="shared" si="3"/>
        <v>24642.708805595055</v>
      </c>
      <c r="K46" s="55">
        <f t="shared" si="3"/>
        <v>0</v>
      </c>
      <c r="L46" s="55">
        <f t="shared" si="3"/>
        <v>0</v>
      </c>
      <c r="M46" s="55">
        <f t="shared" si="3"/>
        <v>0</v>
      </c>
      <c r="N46" s="55">
        <f t="shared" si="3"/>
        <v>6985.9942126388378</v>
      </c>
      <c r="O46" s="55">
        <f t="shared" si="3"/>
        <v>10263.460879305505</v>
      </c>
      <c r="P46" s="55">
        <f t="shared" si="3"/>
        <v>0</v>
      </c>
      <c r="Q46" s="55">
        <f t="shared" si="3"/>
        <v>0</v>
      </c>
      <c r="R46" s="55">
        <f t="shared" si="3"/>
        <v>0</v>
      </c>
      <c r="S46" s="55">
        <f t="shared" si="3"/>
        <v>0</v>
      </c>
      <c r="T46" s="55">
        <f t="shared" si="3"/>
        <v>36901.645528283203</v>
      </c>
      <c r="U46" s="55">
        <f t="shared" si="3"/>
        <v>41760.961205724379</v>
      </c>
      <c r="V46" s="55">
        <f t="shared" si="3"/>
        <v>40472.254943955413</v>
      </c>
      <c r="W46" s="55">
        <f t="shared" si="3"/>
        <v>45501.999875988709</v>
      </c>
      <c r="X46" s="55">
        <f t="shared" si="3"/>
        <v>0</v>
      </c>
      <c r="Y46" s="55">
        <f t="shared" si="3"/>
        <v>0</v>
      </c>
      <c r="Z46" s="55">
        <f t="shared" si="3"/>
        <v>0</v>
      </c>
      <c r="AA46" s="55">
        <f t="shared" si="3"/>
        <v>1934.158961970621</v>
      </c>
      <c r="AB46" s="55">
        <f t="shared" si="3"/>
        <v>2975.7832559705735</v>
      </c>
      <c r="AC46" s="55">
        <f t="shared" si="3"/>
        <v>938.40092470739273</v>
      </c>
      <c r="AD46" s="55">
        <f t="shared" si="3"/>
        <v>2428.6934155090767</v>
      </c>
      <c r="AE46" s="55">
        <f t="shared" si="3"/>
        <v>0</v>
      </c>
      <c r="AF46" s="55">
        <f t="shared" si="3"/>
        <v>934.2382369970527</v>
      </c>
      <c r="AG46" s="55">
        <f t="shared" si="3"/>
        <v>0</v>
      </c>
      <c r="AH46" s="55">
        <f t="shared" si="3"/>
        <v>0</v>
      </c>
      <c r="AI46" s="55">
        <f t="shared" si="3"/>
        <v>0</v>
      </c>
      <c r="AJ46" s="55">
        <f t="shared" si="3"/>
        <v>0</v>
      </c>
      <c r="AK46" s="55">
        <f t="shared" si="3"/>
        <v>0</v>
      </c>
      <c r="AL46" s="55">
        <f t="shared" si="3"/>
        <v>0</v>
      </c>
      <c r="AM46" s="55">
        <f t="shared" si="3"/>
        <v>0</v>
      </c>
      <c r="AN46" s="65">
        <f>AN45+AN36+AN19</f>
        <v>25040.489394511183</v>
      </c>
    </row>
    <row r="47" spans="1:40" x14ac:dyDescent="0.25">
      <c r="B47" s="29"/>
      <c r="C47" s="29"/>
      <c r="D47" s="29"/>
      <c r="E47" s="29"/>
      <c r="F47" s="29"/>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row>
    <row r="50" spans="2:39" ht="15.75" x14ac:dyDescent="0.25">
      <c r="H50" s="66"/>
      <c r="I50" s="66"/>
      <c r="J50" s="66"/>
      <c r="K50" s="66"/>
      <c r="L50" s="66"/>
    </row>
    <row r="54" spans="2:39" x14ac:dyDescent="0.25">
      <c r="B54" s="29"/>
      <c r="C54" s="29"/>
      <c r="D54" s="29"/>
      <c r="E54" s="29"/>
      <c r="F54" s="29"/>
      <c r="G54" s="30"/>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row>
    <row r="55" spans="2:39" x14ac:dyDescent="0.25">
      <c r="B55" s="29"/>
      <c r="C55" s="29"/>
      <c r="D55" s="29"/>
      <c r="E55" s="29"/>
      <c r="F55" s="29"/>
      <c r="H55" s="33"/>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row>
  </sheetData>
  <sheetProtection algorithmName="SHA-512" hashValue="Gv8d2Zrrd5p6kNnLlJuNp4hzzHbtKX57PxYiEsh3AFBFfxX8NTQuD5uzmR7MNblbLRBqlld4LQAXdUyCHxXf0A==" saltValue="DD47ZmnNqAHobCV40SWjsw==" spinCount="100000" sheet="1" objects="1" scenarios="1"/>
  <mergeCells count="68">
    <mergeCell ref="AF7:AF8"/>
    <mergeCell ref="AG7:AG8"/>
    <mergeCell ref="AH7:AH8"/>
    <mergeCell ref="AB6:AI6"/>
    <mergeCell ref="A2:AN2"/>
    <mergeCell ref="A3:AN3"/>
    <mergeCell ref="H5:AM5"/>
    <mergeCell ref="B6:F9"/>
    <mergeCell ref="G6:G8"/>
    <mergeCell ref="H6:H8"/>
    <mergeCell ref="I6:M6"/>
    <mergeCell ref="N6:S6"/>
    <mergeCell ref="AK6:AK8"/>
    <mergeCell ref="AL6:AL8"/>
    <mergeCell ref="AM6:AM8"/>
    <mergeCell ref="I7:I8"/>
    <mergeCell ref="M7:M8"/>
    <mergeCell ref="S7:S8"/>
    <mergeCell ref="T6:Z6"/>
    <mergeCell ref="AJ6:AJ8"/>
    <mergeCell ref="D20:D22"/>
    <mergeCell ref="C23:C27"/>
    <mergeCell ref="D23:D24"/>
    <mergeCell ref="C36:G36"/>
    <mergeCell ref="AN6:AN10"/>
    <mergeCell ref="J7:J8"/>
    <mergeCell ref="K7:K8"/>
    <mergeCell ref="L7:L8"/>
    <mergeCell ref="N7:P7"/>
    <mergeCell ref="Q7:Q8"/>
    <mergeCell ref="R7:R8"/>
    <mergeCell ref="X7:X8"/>
    <mergeCell ref="Y7:Y8"/>
    <mergeCell ref="Z7:Z8"/>
    <mergeCell ref="AD7:AD8"/>
    <mergeCell ref="AE7:AE8"/>
    <mergeCell ref="AB7:AB8"/>
    <mergeCell ref="AC7:AC8"/>
    <mergeCell ref="T7:U7"/>
    <mergeCell ref="AA6:AA8"/>
    <mergeCell ref="A10:A45"/>
    <mergeCell ref="B11:B19"/>
    <mergeCell ref="C11:C12"/>
    <mergeCell ref="D11:D12"/>
    <mergeCell ref="C13:C14"/>
    <mergeCell ref="C35:F35"/>
    <mergeCell ref="D13:D14"/>
    <mergeCell ref="C16:F16"/>
    <mergeCell ref="C17:F17"/>
    <mergeCell ref="C18:F18"/>
    <mergeCell ref="C19:G19"/>
    <mergeCell ref="C20:C22"/>
    <mergeCell ref="AI7:AI8"/>
    <mergeCell ref="B20:B36"/>
    <mergeCell ref="B37:B45"/>
    <mergeCell ref="C37:C41"/>
    <mergeCell ref="D37:D38"/>
    <mergeCell ref="D39:D41"/>
    <mergeCell ref="C42:F42"/>
    <mergeCell ref="C43:F43"/>
    <mergeCell ref="C44:F44"/>
    <mergeCell ref="C45:G45"/>
    <mergeCell ref="C28:C32"/>
    <mergeCell ref="D31:D32"/>
    <mergeCell ref="C33:F33"/>
    <mergeCell ref="C34:F34"/>
    <mergeCell ref="D25:D26"/>
    <mergeCell ref="V7:W7"/>
  </mergeCells>
  <pageMargins left="0.25" right="0.25" top="0.75" bottom="0.75" header="0.3" footer="0.3"/>
  <pageSetup paperSize="9" scale="3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2:AN55"/>
  <sheetViews>
    <sheetView topLeftCell="C4" zoomScale="79" zoomScaleNormal="79" workbookViewId="0">
      <pane xSplit="5" ySplit="7" topLeftCell="Z11" activePane="bottomRight" state="frozen"/>
      <selection activeCell="C4" sqref="C4"/>
      <selection pane="topRight" activeCell="H4" sqref="H4"/>
      <selection pane="bottomLeft" activeCell="C11" sqref="C11"/>
      <selection pane="bottomRight" activeCell="U8" sqref="U8"/>
    </sheetView>
  </sheetViews>
  <sheetFormatPr defaultColWidth="9" defaultRowHeight="15" x14ac:dyDescent="0.25"/>
  <cols>
    <col min="1" max="1" width="3.5703125" style="29" customWidth="1"/>
    <col min="2" max="2" width="4.42578125" style="30" customWidth="1"/>
    <col min="3" max="3" width="13.7109375" style="30" customWidth="1"/>
    <col min="4" max="4" width="15.5703125" style="30" customWidth="1"/>
    <col min="5" max="5" width="36.42578125" style="30" customWidth="1"/>
    <col min="6" max="6" width="18.5703125" style="30" customWidth="1"/>
    <col min="7" max="7" width="11.28515625" style="33" customWidth="1"/>
    <col min="8" max="8" width="13.85546875" style="30" customWidth="1"/>
    <col min="9" max="12" width="13.42578125" style="30" customWidth="1"/>
    <col min="13" max="13" width="14" style="30" customWidth="1"/>
    <col min="14" max="18" width="14.42578125" style="30" customWidth="1"/>
    <col min="19" max="19" width="14.7109375" style="30" customWidth="1"/>
    <col min="20" max="20" width="18.140625" style="30" customWidth="1"/>
    <col min="21" max="21" width="14.7109375" style="30" customWidth="1"/>
    <col min="22" max="22" width="18.140625" style="30" customWidth="1"/>
    <col min="23" max="25" width="18.28515625" style="30" customWidth="1"/>
    <col min="26" max="26" width="12" style="30" customWidth="1"/>
    <col min="27" max="27" width="11.7109375" style="30" customWidth="1"/>
    <col min="28" max="28" width="12.7109375" style="30" customWidth="1"/>
    <col min="29" max="34" width="12.42578125" style="30" customWidth="1"/>
    <col min="35" max="36" width="11.85546875" style="30" customWidth="1"/>
    <col min="37" max="39" width="12" style="30" customWidth="1"/>
    <col min="40" max="40" width="17.28515625" style="58" customWidth="1"/>
    <col min="41" max="16384" width="9" style="29"/>
  </cols>
  <sheetData>
    <row r="2" spans="1:40" x14ac:dyDescent="0.25">
      <c r="A2" s="451" t="str">
        <f>"EKOSISTĒMU PAKALPOJUMU VĒRTĒJUMA MATRICA (EUR/ha) - KOPSAVILKUMS.   3. Scenārijs: Nekontrolēta attīstība"</f>
        <v>EKOSISTĒMU PAKALPOJUMU VĒRTĒJUMA MATRICA (EUR/ha) - KOPSAVILKUMS.   3. Scenārijs: Nekontrolēta attīstība</v>
      </c>
      <c r="B2" s="451"/>
      <c r="C2" s="451"/>
      <c r="D2" s="451"/>
      <c r="E2" s="451"/>
      <c r="F2" s="451"/>
      <c r="G2" s="451"/>
      <c r="H2" s="451"/>
      <c r="I2" s="451"/>
      <c r="J2" s="451"/>
      <c r="K2" s="451"/>
      <c r="L2" s="451"/>
      <c r="M2" s="451"/>
      <c r="N2" s="451"/>
      <c r="O2" s="451"/>
      <c r="P2" s="451"/>
      <c r="Q2" s="451"/>
      <c r="R2" s="451"/>
      <c r="S2" s="451"/>
      <c r="T2" s="451"/>
      <c r="U2" s="451"/>
      <c r="V2" s="451"/>
      <c r="W2" s="451"/>
      <c r="X2" s="451"/>
      <c r="Y2" s="451"/>
      <c r="Z2" s="451"/>
      <c r="AA2" s="451"/>
      <c r="AB2" s="451"/>
      <c r="AC2" s="451"/>
      <c r="AD2" s="451"/>
      <c r="AE2" s="451"/>
      <c r="AF2" s="451"/>
      <c r="AG2" s="451"/>
      <c r="AH2" s="451"/>
      <c r="AI2" s="451"/>
      <c r="AJ2" s="451"/>
      <c r="AK2" s="451"/>
      <c r="AL2" s="451"/>
      <c r="AM2" s="451"/>
      <c r="AN2" s="451"/>
    </row>
    <row r="3" spans="1:40" ht="2.1" customHeight="1" x14ac:dyDescent="0.25">
      <c r="A3" s="452"/>
      <c r="B3" s="452"/>
      <c r="C3" s="452"/>
      <c r="D3" s="452"/>
      <c r="E3" s="452"/>
      <c r="F3" s="452"/>
      <c r="G3" s="452"/>
      <c r="H3" s="452"/>
      <c r="I3" s="452"/>
      <c r="J3" s="452"/>
      <c r="K3" s="452"/>
      <c r="L3" s="452"/>
      <c r="M3" s="452"/>
      <c r="N3" s="452"/>
      <c r="O3" s="452"/>
      <c r="P3" s="452"/>
      <c r="Q3" s="452"/>
      <c r="R3" s="452"/>
      <c r="S3" s="452"/>
      <c r="T3" s="452"/>
      <c r="U3" s="452"/>
      <c r="V3" s="452"/>
      <c r="W3" s="452"/>
      <c r="X3" s="452"/>
      <c r="Y3" s="452"/>
      <c r="Z3" s="452"/>
      <c r="AA3" s="452"/>
      <c r="AB3" s="452"/>
      <c r="AC3" s="452"/>
      <c r="AD3" s="452"/>
      <c r="AE3" s="452"/>
      <c r="AF3" s="452"/>
      <c r="AG3" s="452"/>
      <c r="AH3" s="452"/>
      <c r="AI3" s="452"/>
      <c r="AJ3" s="452"/>
      <c r="AK3" s="452"/>
      <c r="AL3" s="452"/>
      <c r="AM3" s="452"/>
      <c r="AN3" s="452"/>
    </row>
    <row r="5" spans="1:40" s="254" customFormat="1" ht="15.75" x14ac:dyDescent="0.25">
      <c r="B5" s="255"/>
      <c r="C5" s="255"/>
      <c r="D5" s="255"/>
      <c r="E5" s="255"/>
      <c r="F5" s="255"/>
      <c r="G5" s="256"/>
      <c r="H5" s="427" t="s">
        <v>0</v>
      </c>
      <c r="I5" s="428"/>
      <c r="J5" s="428"/>
      <c r="K5" s="428"/>
      <c r="L5" s="428"/>
      <c r="M5" s="428"/>
      <c r="N5" s="428"/>
      <c r="O5" s="428"/>
      <c r="P5" s="428"/>
      <c r="Q5" s="428"/>
      <c r="R5" s="428"/>
      <c r="S5" s="428"/>
      <c r="T5" s="428"/>
      <c r="U5" s="428"/>
      <c r="V5" s="428"/>
      <c r="W5" s="428"/>
      <c r="X5" s="428"/>
      <c r="Y5" s="428"/>
      <c r="Z5" s="428"/>
      <c r="AA5" s="428"/>
      <c r="AB5" s="428"/>
      <c r="AC5" s="428"/>
      <c r="AD5" s="428"/>
      <c r="AE5" s="428"/>
      <c r="AF5" s="428"/>
      <c r="AG5" s="428"/>
      <c r="AH5" s="428"/>
      <c r="AI5" s="428"/>
      <c r="AJ5" s="428"/>
      <c r="AK5" s="428"/>
      <c r="AL5" s="428"/>
      <c r="AM5" s="428"/>
      <c r="AN5" s="251" t="s">
        <v>11</v>
      </c>
    </row>
    <row r="6" spans="1:40" s="257" customFormat="1" ht="23.1" customHeight="1" x14ac:dyDescent="0.25">
      <c r="B6" s="430" t="s">
        <v>200</v>
      </c>
      <c r="C6" s="430"/>
      <c r="D6" s="430"/>
      <c r="E6" s="430"/>
      <c r="F6" s="430"/>
      <c r="G6" s="433" t="s">
        <v>28</v>
      </c>
      <c r="H6" s="429" t="str">
        <f>'2. Datu ievade'!B9</f>
        <v>Pludmale</v>
      </c>
      <c r="I6" s="431" t="str">
        <f>'2. Datu ievade'!B10</f>
        <v>Kāpas</v>
      </c>
      <c r="J6" s="431"/>
      <c r="K6" s="431"/>
      <c r="L6" s="431"/>
      <c r="M6" s="431"/>
      <c r="N6" s="431" t="str">
        <f>'2. Datu ievade'!B15</f>
        <v>Upes un ezeri</v>
      </c>
      <c r="O6" s="431"/>
      <c r="P6" s="431"/>
      <c r="Q6" s="431"/>
      <c r="R6" s="431"/>
      <c r="S6" s="432"/>
      <c r="T6" s="463" t="str">
        <f>'2. Datu ievade'!B21</f>
        <v>Meži</v>
      </c>
      <c r="U6" s="464"/>
      <c r="V6" s="464"/>
      <c r="W6" s="464"/>
      <c r="X6" s="464"/>
      <c r="Y6" s="464"/>
      <c r="Z6" s="465"/>
      <c r="AA6" s="434" t="str">
        <f>'2. Datu ievade'!B28</f>
        <v>Ruderāli zālāji</v>
      </c>
      <c r="AB6" s="463" t="str">
        <f>'2. Datu ievade'!B29</f>
        <v>Apbūve/ urbānas teritorijas</v>
      </c>
      <c r="AC6" s="464"/>
      <c r="AD6" s="464"/>
      <c r="AE6" s="464"/>
      <c r="AF6" s="464"/>
      <c r="AG6" s="464"/>
      <c r="AH6" s="464"/>
      <c r="AI6" s="465"/>
      <c r="AJ6" s="421" t="str">
        <f>'2. Datu ievade'!B37</f>
        <v xml:space="preserve">1. lietotāja definēta papildus ģeotelpiskā vienība ekosistēmas/apakšsistēmas līmenī*  </v>
      </c>
      <c r="AK6" s="421" t="str">
        <f>'2. Datu ievade'!B38</f>
        <v xml:space="preserve">2. lietotāja definēta papildus ģeotelpiskā vienība ekosistēmas/apakšsistēmas līmenī*  </v>
      </c>
      <c r="AL6" s="421" t="str">
        <f>'2. Datu ievade'!B39</f>
        <v xml:space="preserve">3. lietotāja definēta papildus ģeotelpiskā vienība ekosistēmas/apakšsistēmas līmenī*  </v>
      </c>
      <c r="AM6" s="424" t="str">
        <f>'2. Datu ievade'!B40</f>
        <v xml:space="preserve">4. lietotāja definēta papildus ģeotelpiskā vienība ekosistēmas/apakšsistēmas līmenī*  </v>
      </c>
      <c r="AN6" s="450" t="s">
        <v>300</v>
      </c>
    </row>
    <row r="7" spans="1:40" s="254" customFormat="1" ht="25.15" customHeight="1" x14ac:dyDescent="0.25">
      <c r="B7" s="430"/>
      <c r="C7" s="430"/>
      <c r="D7" s="430"/>
      <c r="E7" s="430"/>
      <c r="F7" s="430"/>
      <c r="G7" s="433"/>
      <c r="H7" s="429"/>
      <c r="I7" s="429" t="str">
        <f>'2. Datu ievade'!C10</f>
        <v>Embrionālās kāpas (biotops 2110)</v>
      </c>
      <c r="J7" s="429" t="str">
        <f>'2. Datu ievade'!C11</f>
        <v>Priekškāpas (biotops 2120)</v>
      </c>
      <c r="K7" s="429" t="str">
        <f>'2. Datu ievade'!C12</f>
        <v>Lietotāja definēta papildus ģeotelpiskā vienība (citi jūras un iesāļu augteņu biotopi un/vai piejūras un iekšzemes kāpu biotopi)</v>
      </c>
      <c r="L7" s="429" t="str">
        <f>'2. Datu ievade'!C13</f>
        <v>Lietotāja definēta papildus ģeotelpiskā vienība (citi jūras un iesāļu augteņu biotopi un/vai piejūras un iekšzemes kāpu biotopi)</v>
      </c>
      <c r="M7" s="429" t="str">
        <f>'2. Datu ievade'!C14</f>
        <v>Lietotāja definēta papildus ģeotelpiskā vienība (citi jūras un iesāļu augteņu biotopi un/vai piejūras un iekšzemes kāpu biotopi)</v>
      </c>
      <c r="N7" s="437" t="str">
        <f>'2. Datu ievade'!C15</f>
        <v>Dabiski upju posmi (biotops 3260)</v>
      </c>
      <c r="O7" s="438"/>
      <c r="P7" s="439"/>
      <c r="Q7" s="434" t="str">
        <f>'2. Datu ievade'!C18</f>
        <v xml:space="preserve">Lietotāja definēta papildus ģeotelpiskā vienība (citi saldūdeņu biotopi vai upju/ezeru tipi) </v>
      </c>
      <c r="R7" s="434" t="str">
        <f>'2. Datu ievade'!C19</f>
        <v xml:space="preserve">Lietotāja definēta papildus ģeotelpiskā vienība (citi saldūdeņu biotopi vai upju/ezeru tipi) </v>
      </c>
      <c r="S7" s="429" t="str">
        <f>'2. Datu ievade'!C20</f>
        <v xml:space="preserve">Lietotāja definēta papildus ģeotelpiskā vienība (citi saldūdeņu biotopi vai upju/ezeru tipi) </v>
      </c>
      <c r="T7" s="429" t="str">
        <f>'2. Datu ievade'!C21</f>
        <v>Mežainas piejūras kāpas (biotops 2180)/Veci vai dabiski boreāli meži (biotops 9010*)</v>
      </c>
      <c r="U7" s="429"/>
      <c r="V7" s="429" t="str">
        <f>'2. Datu ievade'!C23</f>
        <v>Mežainas piejūras kāpas (biotops 2180)</v>
      </c>
      <c r="W7" s="364"/>
      <c r="X7" s="434" t="str">
        <f>'2. Datu ievade'!C25</f>
        <v>Lietotāja definēta papildus ģeotelpiskā vienība (citi meža biotopi un/vai meža tipi)</v>
      </c>
      <c r="Y7" s="434" t="str">
        <f>'2. Datu ievade'!C26</f>
        <v>Lietotāja definēta papildus ģeotelpiskā vienība (citi meža biotopi un/vai meža tipi)</v>
      </c>
      <c r="Z7" s="434" t="str">
        <f>'2. Datu ievade'!C27</f>
        <v>Lietotāja definēta papildus ģeotelpiskā vienība (citi meža biotopi un/vai meža tipi)</v>
      </c>
      <c r="AA7" s="436"/>
      <c r="AB7" s="429" t="str">
        <f>'2. Datu ievade'!C29</f>
        <v>mazstāvu dzīvojamās apbūves teritorija</v>
      </c>
      <c r="AC7" s="429" t="str">
        <f>'2. Datu ievade'!C30</f>
        <v>daudzstāvu dzīvojamās apbūves teritorija</v>
      </c>
      <c r="AD7" s="429" t="str">
        <f>'2. Datu ievade'!C31</f>
        <v>publiskās apbūves teritorija</v>
      </c>
      <c r="AE7" s="429" t="str">
        <f>'2. Datu ievade'!C32</f>
        <v>atsevišķas ēkas</v>
      </c>
      <c r="AF7" s="429" t="str">
        <f>'2. Datu ievade'!C33</f>
        <v>transporta infrastruktūras teritorija</v>
      </c>
      <c r="AG7" s="429" t="str">
        <f>'2. Datu ievade'!C34</f>
        <v>Lietotāja definēta papildus ģeotelpiskā vienība (citi apbūves/urbānu teritoriju tipi)</v>
      </c>
      <c r="AH7" s="429" t="str">
        <f>'2. Datu ievade'!C35</f>
        <v>Lietotāja definēta papildus ģeotelpiskā vienība (citi apbūves/urbānu teritoriju tipi)</v>
      </c>
      <c r="AI7" s="429" t="str">
        <f>'2. Datu ievade'!C36</f>
        <v>Lietotāja definēta papildus ģeotelpiskā vienība (citi apbūves/urbānu teritoriju tipi)</v>
      </c>
      <c r="AJ7" s="422"/>
      <c r="AK7" s="422"/>
      <c r="AL7" s="422"/>
      <c r="AM7" s="425"/>
      <c r="AN7" s="450"/>
    </row>
    <row r="8" spans="1:40" s="254" customFormat="1" ht="66.599999999999994" customHeight="1" x14ac:dyDescent="0.25">
      <c r="B8" s="430"/>
      <c r="C8" s="430"/>
      <c r="D8" s="430"/>
      <c r="E8" s="430"/>
      <c r="F8" s="430"/>
      <c r="G8" s="433"/>
      <c r="H8" s="429"/>
      <c r="I8" s="429"/>
      <c r="J8" s="429"/>
      <c r="K8" s="429"/>
      <c r="L8" s="429"/>
      <c r="M8" s="429"/>
      <c r="N8" s="262" t="str">
        <f>'2. Datu ievade'!D15</f>
        <v>Maza, strauja (ritrāla) upe: INČUPE</v>
      </c>
      <c r="O8" s="262" t="str">
        <f>'2. Datu ievade'!D16</f>
        <v>Vidēja, strauja (ritrāla) upe: PĒTERUPE</v>
      </c>
      <c r="P8" s="262" t="str">
        <f>'2. Datu ievade'!D17</f>
        <v>Upes vai tās posma nosaukums</v>
      </c>
      <c r="Q8" s="435"/>
      <c r="R8" s="435"/>
      <c r="S8" s="429"/>
      <c r="T8" s="262" t="str">
        <f>'2. Datu ievade'!D21</f>
        <v>pieaugusi un pāraugusi audze</v>
      </c>
      <c r="U8" s="262" t="str">
        <f>'2. Datu ievade'!D22</f>
        <v>vidēja vecuma un briestaudzes</v>
      </c>
      <c r="V8" s="262" t="str">
        <f>'2. Datu ievade'!D23</f>
        <v>pieaugusi un pāraugusi audze</v>
      </c>
      <c r="W8" s="262" t="str">
        <f>'2. Datu ievade'!D24</f>
        <v>vidēja vecuma un briestaudzes</v>
      </c>
      <c r="X8" s="435"/>
      <c r="Y8" s="435"/>
      <c r="Z8" s="435"/>
      <c r="AA8" s="435"/>
      <c r="AB8" s="364"/>
      <c r="AC8" s="364"/>
      <c r="AD8" s="364"/>
      <c r="AE8" s="364"/>
      <c r="AF8" s="364"/>
      <c r="AG8" s="364"/>
      <c r="AH8" s="364"/>
      <c r="AI8" s="429"/>
      <c r="AJ8" s="423"/>
      <c r="AK8" s="423"/>
      <c r="AL8" s="423"/>
      <c r="AM8" s="426"/>
      <c r="AN8" s="450"/>
    </row>
    <row r="9" spans="1:40" s="34" customFormat="1" x14ac:dyDescent="0.25">
      <c r="B9" s="430"/>
      <c r="C9" s="430"/>
      <c r="D9" s="430"/>
      <c r="E9" s="430"/>
      <c r="F9" s="430"/>
      <c r="G9" s="35" t="s">
        <v>29</v>
      </c>
      <c r="H9" s="36">
        <f t="array" ref="H9:AM9">TRANSPOSE('S-tmp'!F89:F120)</f>
        <v>16.399999999999999</v>
      </c>
      <c r="I9" s="36">
        <v>0.85</v>
      </c>
      <c r="J9" s="36">
        <v>8.3800000000000008</v>
      </c>
      <c r="K9" s="36">
        <v>0</v>
      </c>
      <c r="L9" s="36">
        <v>0</v>
      </c>
      <c r="M9" s="36">
        <v>0</v>
      </c>
      <c r="N9" s="36">
        <v>3.71</v>
      </c>
      <c r="O9" s="36">
        <v>3.71</v>
      </c>
      <c r="P9" s="36">
        <v>0</v>
      </c>
      <c r="Q9" s="36">
        <v>0</v>
      </c>
      <c r="R9" s="36">
        <v>0</v>
      </c>
      <c r="S9" s="36">
        <v>0</v>
      </c>
      <c r="T9" s="36">
        <v>6</v>
      </c>
      <c r="U9" s="36">
        <v>6</v>
      </c>
      <c r="V9" s="36">
        <v>7</v>
      </c>
      <c r="W9" s="36">
        <v>12</v>
      </c>
      <c r="X9" s="36">
        <v>0</v>
      </c>
      <c r="Y9" s="36">
        <v>0</v>
      </c>
      <c r="Z9" s="36">
        <v>0</v>
      </c>
      <c r="AA9" s="36">
        <v>2</v>
      </c>
      <c r="AB9" s="36">
        <v>33</v>
      </c>
      <c r="AC9" s="36">
        <v>12.28</v>
      </c>
      <c r="AD9" s="36">
        <v>11</v>
      </c>
      <c r="AE9" s="36">
        <v>0</v>
      </c>
      <c r="AF9" s="36">
        <v>10.52</v>
      </c>
      <c r="AG9" s="36">
        <v>0</v>
      </c>
      <c r="AH9" s="36">
        <v>0</v>
      </c>
      <c r="AI9" s="36">
        <v>0</v>
      </c>
      <c r="AJ9" s="36">
        <v>0</v>
      </c>
      <c r="AK9" s="36">
        <v>0</v>
      </c>
      <c r="AL9" s="36">
        <v>0</v>
      </c>
      <c r="AM9" s="59">
        <v>0</v>
      </c>
      <c r="AN9" s="450"/>
    </row>
    <row r="10" spans="1:40" ht="38.25" x14ac:dyDescent="0.25">
      <c r="A10" s="453" t="s">
        <v>241</v>
      </c>
      <c r="B10" s="37" t="s">
        <v>30</v>
      </c>
      <c r="C10" s="37" t="s">
        <v>31</v>
      </c>
      <c r="D10" s="37" t="s">
        <v>32</v>
      </c>
      <c r="E10" s="37" t="s">
        <v>33</v>
      </c>
      <c r="F10" s="37" t="s">
        <v>34</v>
      </c>
      <c r="G10" s="38"/>
      <c r="H10" s="39"/>
      <c r="I10" s="39"/>
      <c r="J10" s="39"/>
      <c r="K10" s="39"/>
      <c r="L10" s="39"/>
      <c r="M10" s="39"/>
      <c r="N10" s="40"/>
      <c r="O10" s="40"/>
      <c r="P10" s="40"/>
      <c r="Q10" s="40"/>
      <c r="R10" s="40"/>
      <c r="S10" s="40"/>
      <c r="T10" s="40"/>
      <c r="U10" s="40"/>
      <c r="V10" s="40"/>
      <c r="W10" s="40"/>
      <c r="X10" s="40"/>
      <c r="Y10" s="40"/>
      <c r="Z10" s="40"/>
      <c r="AA10" s="41"/>
      <c r="AB10" s="41"/>
      <c r="AC10" s="41"/>
      <c r="AD10" s="41"/>
      <c r="AE10" s="41"/>
      <c r="AF10" s="41"/>
      <c r="AG10" s="41"/>
      <c r="AH10" s="41"/>
      <c r="AI10" s="41"/>
      <c r="AJ10" s="41"/>
      <c r="AK10" s="40"/>
      <c r="AL10" s="40"/>
      <c r="AM10" s="60"/>
      <c r="AN10" s="450"/>
    </row>
    <row r="11" spans="1:40" ht="15" customHeight="1" x14ac:dyDescent="0.25">
      <c r="A11" s="454"/>
      <c r="B11" s="459" t="s">
        <v>35</v>
      </c>
      <c r="C11" s="440" t="s">
        <v>36</v>
      </c>
      <c r="D11" s="440" t="s">
        <v>37</v>
      </c>
      <c r="E11" s="264" t="s">
        <v>38</v>
      </c>
      <c r="F11" s="264" t="s">
        <v>39</v>
      </c>
      <c r="G11" s="42" t="s">
        <v>15</v>
      </c>
      <c r="H11" s="43">
        <f t="array" ref="H11:AM18">TRANSPOSE('S-tmp'!H89:O120)</f>
        <v>0</v>
      </c>
      <c r="I11" s="43">
        <v>0</v>
      </c>
      <c r="J11" s="43">
        <v>0</v>
      </c>
      <c r="K11" s="43">
        <v>0</v>
      </c>
      <c r="L11" s="43">
        <v>0</v>
      </c>
      <c r="M11" s="43">
        <v>0</v>
      </c>
      <c r="N11" s="43">
        <v>0</v>
      </c>
      <c r="O11" s="43">
        <v>0</v>
      </c>
      <c r="P11" s="43">
        <v>0</v>
      </c>
      <c r="Q11" s="43">
        <v>0</v>
      </c>
      <c r="R11" s="43">
        <v>0</v>
      </c>
      <c r="S11" s="43">
        <v>0</v>
      </c>
      <c r="T11" s="43">
        <v>5620</v>
      </c>
      <c r="U11" s="43">
        <v>1110</v>
      </c>
      <c r="V11" s="43">
        <v>5620</v>
      </c>
      <c r="W11" s="43">
        <v>1110</v>
      </c>
      <c r="X11" s="43">
        <v>0</v>
      </c>
      <c r="Y11" s="43">
        <v>0</v>
      </c>
      <c r="Z11" s="43">
        <v>0</v>
      </c>
      <c r="AA11" s="43">
        <v>0</v>
      </c>
      <c r="AB11" s="43">
        <v>0</v>
      </c>
      <c r="AC11" s="43">
        <v>0</v>
      </c>
      <c r="AD11" s="43">
        <v>0</v>
      </c>
      <c r="AE11" s="43">
        <v>0</v>
      </c>
      <c r="AF11" s="43">
        <v>0</v>
      </c>
      <c r="AG11" s="43">
        <v>0</v>
      </c>
      <c r="AH11" s="43">
        <v>0</v>
      </c>
      <c r="AI11" s="43">
        <v>0</v>
      </c>
      <c r="AJ11" s="43">
        <v>0</v>
      </c>
      <c r="AK11" s="43">
        <v>0</v>
      </c>
      <c r="AL11" s="43">
        <v>0</v>
      </c>
      <c r="AM11" s="43">
        <v>0</v>
      </c>
      <c r="AN11" s="44">
        <f>'4. Nodrošinājuma EP'!K122</f>
        <v>700.33872788859605</v>
      </c>
    </row>
    <row r="12" spans="1:40" x14ac:dyDescent="0.25">
      <c r="A12" s="454"/>
      <c r="B12" s="459"/>
      <c r="C12" s="441"/>
      <c r="D12" s="442"/>
      <c r="E12" s="263" t="s">
        <v>40</v>
      </c>
      <c r="F12" s="263" t="s">
        <v>41</v>
      </c>
      <c r="G12" s="42" t="s">
        <v>17</v>
      </c>
      <c r="H12" s="43">
        <v>0</v>
      </c>
      <c r="I12" s="43">
        <v>0</v>
      </c>
      <c r="J12" s="43">
        <v>0</v>
      </c>
      <c r="K12" s="43">
        <v>0</v>
      </c>
      <c r="L12" s="43">
        <v>0</v>
      </c>
      <c r="M12" s="43">
        <v>0</v>
      </c>
      <c r="N12" s="43">
        <v>20.669698222405952</v>
      </c>
      <c r="O12" s="43">
        <v>20.669698222405952</v>
      </c>
      <c r="P12" s="43">
        <v>0</v>
      </c>
      <c r="Q12" s="43">
        <v>0</v>
      </c>
      <c r="R12" s="43">
        <v>0</v>
      </c>
      <c r="S12" s="43">
        <v>0</v>
      </c>
      <c r="T12" s="43">
        <v>0</v>
      </c>
      <c r="U12" s="43">
        <v>0</v>
      </c>
      <c r="V12" s="43">
        <v>0</v>
      </c>
      <c r="W12" s="43">
        <v>0</v>
      </c>
      <c r="X12" s="43">
        <v>0</v>
      </c>
      <c r="Y12" s="43">
        <v>0</v>
      </c>
      <c r="Z12" s="43">
        <v>0</v>
      </c>
      <c r="AA12" s="43">
        <v>0</v>
      </c>
      <c r="AB12" s="43">
        <v>0</v>
      </c>
      <c r="AC12" s="43">
        <v>0</v>
      </c>
      <c r="AD12" s="43">
        <v>0</v>
      </c>
      <c r="AE12" s="43">
        <v>0</v>
      </c>
      <c r="AF12" s="43">
        <v>0</v>
      </c>
      <c r="AG12" s="43">
        <v>0</v>
      </c>
      <c r="AH12" s="43">
        <v>0</v>
      </c>
      <c r="AI12" s="43">
        <v>0</v>
      </c>
      <c r="AJ12" s="43">
        <v>0</v>
      </c>
      <c r="AK12" s="43">
        <v>0</v>
      </c>
      <c r="AL12" s="43">
        <v>0</v>
      </c>
      <c r="AM12" s="43">
        <v>0</v>
      </c>
      <c r="AN12" s="44">
        <f>'4. Nodrošinājuma EP'!P122</f>
        <v>1.1544536003782622</v>
      </c>
    </row>
    <row r="13" spans="1:40" ht="22.5" x14ac:dyDescent="0.25">
      <c r="A13" s="454"/>
      <c r="B13" s="459"/>
      <c r="C13" s="444" t="s">
        <v>42</v>
      </c>
      <c r="D13" s="440" t="s">
        <v>37</v>
      </c>
      <c r="E13" s="263" t="s">
        <v>43</v>
      </c>
      <c r="F13" s="263" t="s">
        <v>44</v>
      </c>
      <c r="G13" s="42" t="s">
        <v>45</v>
      </c>
      <c r="H13" s="43">
        <v>0</v>
      </c>
      <c r="I13" s="43">
        <v>0</v>
      </c>
      <c r="J13" s="43">
        <v>0</v>
      </c>
      <c r="K13" s="43">
        <v>0</v>
      </c>
      <c r="L13" s="43">
        <v>0</v>
      </c>
      <c r="M13" s="43">
        <v>0</v>
      </c>
      <c r="N13" s="43">
        <v>0</v>
      </c>
      <c r="O13" s="43">
        <v>0</v>
      </c>
      <c r="P13" s="43">
        <v>0</v>
      </c>
      <c r="Q13" s="43">
        <v>0</v>
      </c>
      <c r="R13" s="43">
        <v>0</v>
      </c>
      <c r="S13" s="43">
        <v>0</v>
      </c>
      <c r="T13" s="43">
        <v>0</v>
      </c>
      <c r="U13" s="43">
        <v>0</v>
      </c>
      <c r="V13" s="43">
        <v>3181.59</v>
      </c>
      <c r="W13" s="43">
        <v>2937.7900000000004</v>
      </c>
      <c r="X13" s="43">
        <v>0</v>
      </c>
      <c r="Y13" s="43">
        <v>0</v>
      </c>
      <c r="Z13" s="43">
        <v>0</v>
      </c>
      <c r="AA13" s="43">
        <v>0</v>
      </c>
      <c r="AB13" s="43">
        <v>0</v>
      </c>
      <c r="AC13" s="43">
        <v>0</v>
      </c>
      <c r="AD13" s="43">
        <v>0</v>
      </c>
      <c r="AE13" s="43">
        <v>0</v>
      </c>
      <c r="AF13" s="43">
        <v>0</v>
      </c>
      <c r="AG13" s="43">
        <v>0</v>
      </c>
      <c r="AH13" s="43">
        <v>0</v>
      </c>
      <c r="AI13" s="43">
        <v>0</v>
      </c>
      <c r="AJ13" s="43">
        <v>0</v>
      </c>
      <c r="AK13" s="43">
        <v>0</v>
      </c>
      <c r="AL13" s="43">
        <v>0</v>
      </c>
      <c r="AM13" s="43">
        <v>0</v>
      </c>
      <c r="AN13" s="44">
        <f>'4. Nodrošinājuma EP'!U122</f>
        <v>433.00421528039146</v>
      </c>
    </row>
    <row r="14" spans="1:40" ht="22.5" x14ac:dyDescent="0.25">
      <c r="A14" s="454"/>
      <c r="B14" s="459"/>
      <c r="C14" s="460"/>
      <c r="D14" s="461"/>
      <c r="E14" s="263" t="s">
        <v>43</v>
      </c>
      <c r="F14" s="263" t="s">
        <v>46</v>
      </c>
      <c r="G14" s="42" t="s">
        <v>47</v>
      </c>
      <c r="H14" s="43">
        <v>0</v>
      </c>
      <c r="I14" s="43">
        <v>0</v>
      </c>
      <c r="J14" s="43">
        <v>0</v>
      </c>
      <c r="K14" s="43">
        <v>0</v>
      </c>
      <c r="L14" s="43">
        <v>0</v>
      </c>
      <c r="M14" s="43">
        <v>0</v>
      </c>
      <c r="N14" s="43">
        <v>0</v>
      </c>
      <c r="O14" s="43">
        <v>0</v>
      </c>
      <c r="P14" s="43">
        <v>0</v>
      </c>
      <c r="Q14" s="43">
        <v>0</v>
      </c>
      <c r="R14" s="43">
        <v>0</v>
      </c>
      <c r="S14" s="43">
        <v>0</v>
      </c>
      <c r="T14" s="43">
        <v>3125.0000000000005</v>
      </c>
      <c r="U14" s="43">
        <v>3125.0000000000005</v>
      </c>
      <c r="V14" s="43">
        <v>3125.0000000000005</v>
      </c>
      <c r="W14" s="43">
        <v>3125.0000000000005</v>
      </c>
      <c r="X14" s="43">
        <v>0</v>
      </c>
      <c r="Y14" s="43">
        <v>0</v>
      </c>
      <c r="Z14" s="43">
        <v>0</v>
      </c>
      <c r="AA14" s="43">
        <v>0</v>
      </c>
      <c r="AB14" s="43">
        <v>0</v>
      </c>
      <c r="AC14" s="43">
        <v>0</v>
      </c>
      <c r="AD14" s="43">
        <v>0</v>
      </c>
      <c r="AE14" s="43">
        <v>0</v>
      </c>
      <c r="AF14" s="43">
        <v>0</v>
      </c>
      <c r="AG14" s="43">
        <v>0</v>
      </c>
      <c r="AH14" s="43">
        <v>0</v>
      </c>
      <c r="AI14" s="43">
        <v>0</v>
      </c>
      <c r="AJ14" s="43">
        <v>0</v>
      </c>
      <c r="AK14" s="43">
        <v>0</v>
      </c>
      <c r="AL14" s="43">
        <v>0</v>
      </c>
      <c r="AM14" s="43">
        <v>0</v>
      </c>
      <c r="AN14" s="44">
        <f>'4. Nodrošinājuma EP'!AB122</f>
        <v>729.20587128340242</v>
      </c>
    </row>
    <row r="15" spans="1:40" ht="33.75" x14ac:dyDescent="0.25">
      <c r="A15" s="454"/>
      <c r="B15" s="459"/>
      <c r="C15" s="264" t="s">
        <v>48</v>
      </c>
      <c r="D15" s="265" t="s">
        <v>49</v>
      </c>
      <c r="E15" s="263" t="s">
        <v>50</v>
      </c>
      <c r="F15" s="263" t="s">
        <v>51</v>
      </c>
      <c r="G15" s="42" t="s">
        <v>52</v>
      </c>
      <c r="H15" s="45">
        <v>0</v>
      </c>
      <c r="I15" s="45">
        <v>0</v>
      </c>
      <c r="J15" s="45">
        <v>0</v>
      </c>
      <c r="K15" s="45">
        <v>0</v>
      </c>
      <c r="L15" s="45">
        <v>0</v>
      </c>
      <c r="M15" s="45">
        <v>0</v>
      </c>
      <c r="N15" s="45">
        <v>0</v>
      </c>
      <c r="O15" s="45">
        <v>0</v>
      </c>
      <c r="P15" s="45">
        <v>0</v>
      </c>
      <c r="Q15" s="45">
        <v>0</v>
      </c>
      <c r="R15" s="45">
        <v>0</v>
      </c>
      <c r="S15" s="45">
        <v>0</v>
      </c>
      <c r="T15" s="45">
        <v>0</v>
      </c>
      <c r="U15" s="45">
        <v>0</v>
      </c>
      <c r="V15" s="45">
        <v>366</v>
      </c>
      <c r="W15" s="45">
        <v>337.99999999999994</v>
      </c>
      <c r="X15" s="45">
        <v>0</v>
      </c>
      <c r="Y15" s="45">
        <v>0</v>
      </c>
      <c r="Z15" s="45">
        <v>0</v>
      </c>
      <c r="AA15" s="45">
        <v>0</v>
      </c>
      <c r="AB15" s="45">
        <v>0</v>
      </c>
      <c r="AC15" s="45">
        <v>0</v>
      </c>
      <c r="AD15" s="45">
        <v>0</v>
      </c>
      <c r="AE15" s="45">
        <v>0</v>
      </c>
      <c r="AF15" s="45">
        <v>0</v>
      </c>
      <c r="AG15" s="45">
        <v>0</v>
      </c>
      <c r="AH15" s="45">
        <v>0</v>
      </c>
      <c r="AI15" s="45">
        <v>0</v>
      </c>
      <c r="AJ15" s="45">
        <v>0</v>
      </c>
      <c r="AK15" s="45">
        <v>0</v>
      </c>
      <c r="AL15" s="45">
        <v>0</v>
      </c>
      <c r="AM15" s="45">
        <v>0</v>
      </c>
      <c r="AN15" s="44">
        <f>'4. Nodrošinājuma EP'!AG122</f>
        <v>49.815581482875416</v>
      </c>
    </row>
    <row r="16" spans="1:40" x14ac:dyDescent="0.25">
      <c r="A16" s="454"/>
      <c r="B16" s="459"/>
      <c r="C16" s="418" t="str">
        <f>'2. Datu ievade'!O6</f>
        <v>Lietotāja definēta un aprēķināta papildus indikatora vērtība</v>
      </c>
      <c r="D16" s="419"/>
      <c r="E16" s="419"/>
      <c r="F16" s="420"/>
      <c r="G16" s="46" t="str">
        <f>'2. Datu ievade'!O7</f>
        <v>A6</v>
      </c>
      <c r="H16" s="45">
        <v>0</v>
      </c>
      <c r="I16" s="45">
        <v>0</v>
      </c>
      <c r="J16" s="45">
        <v>0</v>
      </c>
      <c r="K16" s="45">
        <v>0</v>
      </c>
      <c r="L16" s="45">
        <v>0</v>
      </c>
      <c r="M16" s="45">
        <v>0</v>
      </c>
      <c r="N16" s="45">
        <v>0</v>
      </c>
      <c r="O16" s="45">
        <v>0</v>
      </c>
      <c r="P16" s="45">
        <v>0</v>
      </c>
      <c r="Q16" s="45">
        <v>0</v>
      </c>
      <c r="R16" s="45">
        <v>0</v>
      </c>
      <c r="S16" s="45">
        <v>0</v>
      </c>
      <c r="T16" s="45">
        <v>0</v>
      </c>
      <c r="U16" s="45">
        <v>0</v>
      </c>
      <c r="V16" s="45">
        <v>0</v>
      </c>
      <c r="W16" s="45">
        <v>0</v>
      </c>
      <c r="X16" s="45">
        <v>0</v>
      </c>
      <c r="Y16" s="45">
        <v>0</v>
      </c>
      <c r="Z16" s="45">
        <v>0</v>
      </c>
      <c r="AA16" s="45">
        <v>0</v>
      </c>
      <c r="AB16" s="45">
        <v>0</v>
      </c>
      <c r="AC16" s="45">
        <v>0</v>
      </c>
      <c r="AD16" s="45">
        <v>0</v>
      </c>
      <c r="AE16" s="45">
        <v>0</v>
      </c>
      <c r="AF16" s="45">
        <v>0</v>
      </c>
      <c r="AG16" s="45">
        <v>0</v>
      </c>
      <c r="AH16" s="45">
        <v>0</v>
      </c>
      <c r="AI16" s="45">
        <v>0</v>
      </c>
      <c r="AJ16" s="45">
        <v>0</v>
      </c>
      <c r="AK16" s="45">
        <v>0</v>
      </c>
      <c r="AL16" s="45">
        <v>0</v>
      </c>
      <c r="AM16" s="45">
        <v>0</v>
      </c>
      <c r="AN16" s="44">
        <f>'4. Nodrošinājuma EP'!AJ122</f>
        <v>0</v>
      </c>
    </row>
    <row r="17" spans="1:40" x14ac:dyDescent="0.25">
      <c r="A17" s="454"/>
      <c r="B17" s="459"/>
      <c r="C17" s="418" t="str">
        <f>'2. Datu ievade'!P6</f>
        <v>Lietotāja definēta un aprēķināta papildus indikatora vērtība</v>
      </c>
      <c r="D17" s="419"/>
      <c r="E17" s="419"/>
      <c r="F17" s="420"/>
      <c r="G17" s="46" t="str">
        <f>'2. Datu ievade'!P7</f>
        <v>A7</v>
      </c>
      <c r="H17" s="45">
        <v>0</v>
      </c>
      <c r="I17" s="45">
        <v>0</v>
      </c>
      <c r="J17" s="45">
        <v>0</v>
      </c>
      <c r="K17" s="45">
        <v>0</v>
      </c>
      <c r="L17" s="45">
        <v>0</v>
      </c>
      <c r="M17" s="45">
        <v>0</v>
      </c>
      <c r="N17" s="45">
        <v>0</v>
      </c>
      <c r="O17" s="45">
        <v>0</v>
      </c>
      <c r="P17" s="45">
        <v>0</v>
      </c>
      <c r="Q17" s="45">
        <v>0</v>
      </c>
      <c r="R17" s="45">
        <v>0</v>
      </c>
      <c r="S17" s="45">
        <v>0</v>
      </c>
      <c r="T17" s="45">
        <v>0</v>
      </c>
      <c r="U17" s="45">
        <v>0</v>
      </c>
      <c r="V17" s="45">
        <v>0</v>
      </c>
      <c r="W17" s="45">
        <v>0</v>
      </c>
      <c r="X17" s="45">
        <v>0</v>
      </c>
      <c r="Y17" s="45">
        <v>0</v>
      </c>
      <c r="Z17" s="45">
        <v>0</v>
      </c>
      <c r="AA17" s="45">
        <v>0</v>
      </c>
      <c r="AB17" s="45">
        <v>0</v>
      </c>
      <c r="AC17" s="45">
        <v>0</v>
      </c>
      <c r="AD17" s="45">
        <v>0</v>
      </c>
      <c r="AE17" s="45">
        <v>0</v>
      </c>
      <c r="AF17" s="45">
        <v>0</v>
      </c>
      <c r="AG17" s="45">
        <v>0</v>
      </c>
      <c r="AH17" s="45">
        <v>0</v>
      </c>
      <c r="AI17" s="45">
        <v>0</v>
      </c>
      <c r="AJ17" s="45">
        <v>0</v>
      </c>
      <c r="AK17" s="45">
        <v>0</v>
      </c>
      <c r="AL17" s="45">
        <v>0</v>
      </c>
      <c r="AM17" s="45">
        <v>0</v>
      </c>
      <c r="AN17" s="44">
        <f>'4. Nodrošinājuma EP'!AM122</f>
        <v>0</v>
      </c>
    </row>
    <row r="18" spans="1:40" ht="14.25" customHeight="1" x14ac:dyDescent="0.25">
      <c r="A18" s="454"/>
      <c r="B18" s="459"/>
      <c r="C18" s="418" t="str">
        <f>'2. Datu ievade'!Q6</f>
        <v>Lietotāja definēta un aprēķināta papildus indikatora vērtība</v>
      </c>
      <c r="D18" s="419"/>
      <c r="E18" s="419"/>
      <c r="F18" s="420"/>
      <c r="G18" s="46" t="str">
        <f>'2. Datu ievade'!Q7</f>
        <v>A8</v>
      </c>
      <c r="H18" s="45">
        <v>0</v>
      </c>
      <c r="I18" s="45">
        <v>0</v>
      </c>
      <c r="J18" s="45">
        <v>0</v>
      </c>
      <c r="K18" s="45">
        <v>0</v>
      </c>
      <c r="L18" s="45">
        <v>0</v>
      </c>
      <c r="M18" s="45">
        <v>0</v>
      </c>
      <c r="N18" s="45">
        <v>0</v>
      </c>
      <c r="O18" s="45">
        <v>0</v>
      </c>
      <c r="P18" s="45">
        <v>0</v>
      </c>
      <c r="Q18" s="45">
        <v>0</v>
      </c>
      <c r="R18" s="45">
        <v>0</v>
      </c>
      <c r="S18" s="45">
        <v>0</v>
      </c>
      <c r="T18" s="45">
        <v>0</v>
      </c>
      <c r="U18" s="45">
        <v>0</v>
      </c>
      <c r="V18" s="45">
        <v>0</v>
      </c>
      <c r="W18" s="45">
        <v>0</v>
      </c>
      <c r="X18" s="45">
        <v>0</v>
      </c>
      <c r="Y18" s="45">
        <v>0</v>
      </c>
      <c r="Z18" s="45">
        <v>0</v>
      </c>
      <c r="AA18" s="45">
        <v>0</v>
      </c>
      <c r="AB18" s="45">
        <v>0</v>
      </c>
      <c r="AC18" s="45">
        <v>0</v>
      </c>
      <c r="AD18" s="45">
        <v>0</v>
      </c>
      <c r="AE18" s="45">
        <v>0</v>
      </c>
      <c r="AF18" s="45">
        <v>0</v>
      </c>
      <c r="AG18" s="45">
        <v>0</v>
      </c>
      <c r="AH18" s="45">
        <v>0</v>
      </c>
      <c r="AI18" s="45">
        <v>0</v>
      </c>
      <c r="AJ18" s="45">
        <v>0</v>
      </c>
      <c r="AK18" s="45">
        <v>0</v>
      </c>
      <c r="AL18" s="45">
        <v>0</v>
      </c>
      <c r="AM18" s="45">
        <v>0</v>
      </c>
      <c r="AN18" s="44">
        <f>'4. Nodrošinājuma EP'!AP122</f>
        <v>0</v>
      </c>
    </row>
    <row r="19" spans="1:40" ht="14.25" customHeight="1" x14ac:dyDescent="0.25">
      <c r="A19" s="454"/>
      <c r="B19" s="459"/>
      <c r="C19" s="446" t="s">
        <v>11</v>
      </c>
      <c r="D19" s="447"/>
      <c r="E19" s="447"/>
      <c r="F19" s="447"/>
      <c r="G19" s="448"/>
      <c r="H19" s="47">
        <f>SUM(H11:H18)</f>
        <v>0</v>
      </c>
      <c r="I19" s="47">
        <f t="shared" ref="I19:AM19" si="0">SUM(I11:I18)</f>
        <v>0</v>
      </c>
      <c r="J19" s="47">
        <f t="shared" si="0"/>
        <v>0</v>
      </c>
      <c r="K19" s="47">
        <f t="shared" si="0"/>
        <v>0</v>
      </c>
      <c r="L19" s="47">
        <f t="shared" si="0"/>
        <v>0</v>
      </c>
      <c r="M19" s="47">
        <f t="shared" si="0"/>
        <v>0</v>
      </c>
      <c r="N19" s="47">
        <f t="shared" si="0"/>
        <v>20.669698222405952</v>
      </c>
      <c r="O19" s="47">
        <f t="shared" si="0"/>
        <v>20.669698222405952</v>
      </c>
      <c r="P19" s="47">
        <f t="shared" si="0"/>
        <v>0</v>
      </c>
      <c r="Q19" s="47">
        <f t="shared" si="0"/>
        <v>0</v>
      </c>
      <c r="R19" s="47">
        <f t="shared" si="0"/>
        <v>0</v>
      </c>
      <c r="S19" s="47">
        <f t="shared" si="0"/>
        <v>0</v>
      </c>
      <c r="T19" s="47">
        <f t="shared" si="0"/>
        <v>8745</v>
      </c>
      <c r="U19" s="47">
        <f t="shared" si="0"/>
        <v>4235</v>
      </c>
      <c r="V19" s="47">
        <f t="shared" si="0"/>
        <v>12292.59</v>
      </c>
      <c r="W19" s="47">
        <f t="shared" si="0"/>
        <v>7510.7900000000009</v>
      </c>
      <c r="X19" s="47">
        <f t="shared" si="0"/>
        <v>0</v>
      </c>
      <c r="Y19" s="47">
        <f t="shared" si="0"/>
        <v>0</v>
      </c>
      <c r="Z19" s="47">
        <f t="shared" si="0"/>
        <v>0</v>
      </c>
      <c r="AA19" s="47">
        <f t="shared" si="0"/>
        <v>0</v>
      </c>
      <c r="AB19" s="47">
        <f t="shared" si="0"/>
        <v>0</v>
      </c>
      <c r="AC19" s="47">
        <f t="shared" si="0"/>
        <v>0</v>
      </c>
      <c r="AD19" s="47">
        <f t="shared" si="0"/>
        <v>0</v>
      </c>
      <c r="AE19" s="47">
        <f t="shared" si="0"/>
        <v>0</v>
      </c>
      <c r="AF19" s="47">
        <f t="shared" si="0"/>
        <v>0</v>
      </c>
      <c r="AG19" s="47">
        <f t="shared" si="0"/>
        <v>0</v>
      </c>
      <c r="AH19" s="47">
        <f t="shared" si="0"/>
        <v>0</v>
      </c>
      <c r="AI19" s="47">
        <f t="shared" si="0"/>
        <v>0</v>
      </c>
      <c r="AJ19" s="47">
        <f t="shared" si="0"/>
        <v>0</v>
      </c>
      <c r="AK19" s="47">
        <f t="shared" si="0"/>
        <v>0</v>
      </c>
      <c r="AL19" s="47">
        <f t="shared" si="0"/>
        <v>0</v>
      </c>
      <c r="AM19" s="47">
        <f t="shared" si="0"/>
        <v>0</v>
      </c>
      <c r="AN19" s="48">
        <f>SUM(AN11:AN18)</f>
        <v>1913.5188495356435</v>
      </c>
    </row>
    <row r="20" spans="1:40" ht="33.75" x14ac:dyDescent="0.25">
      <c r="A20" s="454"/>
      <c r="B20" s="459" t="s">
        <v>53</v>
      </c>
      <c r="C20" s="462" t="s">
        <v>54</v>
      </c>
      <c r="D20" s="443" t="s">
        <v>55</v>
      </c>
      <c r="E20" s="263" t="s">
        <v>56</v>
      </c>
      <c r="F20" s="263" t="s">
        <v>57</v>
      </c>
      <c r="G20" s="42" t="s">
        <v>58</v>
      </c>
      <c r="H20" s="45">
        <f t="array" ref="H20:AM35">TRANSPOSE('S-tmp'!Q89:AF120)</f>
        <v>43.2</v>
      </c>
      <c r="I20" s="45">
        <v>43.2</v>
      </c>
      <c r="J20" s="45">
        <v>43.2</v>
      </c>
      <c r="K20" s="45">
        <v>0</v>
      </c>
      <c r="L20" s="45">
        <v>0</v>
      </c>
      <c r="M20" s="45">
        <v>0</v>
      </c>
      <c r="N20" s="45">
        <v>0</v>
      </c>
      <c r="O20" s="45">
        <v>0</v>
      </c>
      <c r="P20" s="45">
        <v>0</v>
      </c>
      <c r="Q20" s="45">
        <v>0</v>
      </c>
      <c r="R20" s="45">
        <v>0</v>
      </c>
      <c r="S20" s="45">
        <v>0</v>
      </c>
      <c r="T20" s="45">
        <v>45.958390804597705</v>
      </c>
      <c r="U20" s="45">
        <v>68.93758620689654</v>
      </c>
      <c r="V20" s="45">
        <v>68.937586206896555</v>
      </c>
      <c r="W20" s="45">
        <v>68.93758620689654</v>
      </c>
      <c r="X20" s="45">
        <v>0</v>
      </c>
      <c r="Y20" s="45">
        <v>0</v>
      </c>
      <c r="Z20" s="45">
        <v>0</v>
      </c>
      <c r="AA20" s="45">
        <v>43.2</v>
      </c>
      <c r="AB20" s="45">
        <v>0</v>
      </c>
      <c r="AC20" s="45">
        <v>0</v>
      </c>
      <c r="AD20" s="45">
        <v>0</v>
      </c>
      <c r="AE20" s="45">
        <v>0</v>
      </c>
      <c r="AF20" s="45">
        <v>0</v>
      </c>
      <c r="AG20" s="45">
        <v>0</v>
      </c>
      <c r="AH20" s="45">
        <v>0</v>
      </c>
      <c r="AI20" s="45">
        <v>0</v>
      </c>
      <c r="AJ20" s="45">
        <v>0</v>
      </c>
      <c r="AK20" s="45">
        <v>0</v>
      </c>
      <c r="AL20" s="45">
        <v>0</v>
      </c>
      <c r="AM20" s="45">
        <v>0</v>
      </c>
      <c r="AN20" s="44">
        <f>'5. Regulējošie EP'!N122</f>
        <v>24.033165223936766</v>
      </c>
    </row>
    <row r="21" spans="1:40" ht="22.5" x14ac:dyDescent="0.25">
      <c r="A21" s="454"/>
      <c r="B21" s="459"/>
      <c r="C21" s="462"/>
      <c r="D21" s="443"/>
      <c r="E21" s="263" t="s">
        <v>59</v>
      </c>
      <c r="F21" s="49" t="s">
        <v>60</v>
      </c>
      <c r="G21" s="42" t="s">
        <v>61</v>
      </c>
      <c r="H21" s="45">
        <v>0</v>
      </c>
      <c r="I21" s="45">
        <v>0</v>
      </c>
      <c r="J21" s="45">
        <v>0</v>
      </c>
      <c r="K21" s="45">
        <v>0</v>
      </c>
      <c r="L21" s="45">
        <v>0</v>
      </c>
      <c r="M21" s="45">
        <v>0</v>
      </c>
      <c r="N21" s="45">
        <v>1638.7333333333333</v>
      </c>
      <c r="O21" s="45">
        <v>3277.4666666666667</v>
      </c>
      <c r="P21" s="45">
        <v>0</v>
      </c>
      <c r="Q21" s="45">
        <v>0</v>
      </c>
      <c r="R21" s="45">
        <v>0</v>
      </c>
      <c r="S21" s="45">
        <v>0</v>
      </c>
      <c r="T21" s="45">
        <v>0</v>
      </c>
      <c r="U21" s="45">
        <v>0</v>
      </c>
      <c r="V21" s="45">
        <v>0</v>
      </c>
      <c r="W21" s="45">
        <v>0</v>
      </c>
      <c r="X21" s="45">
        <v>0</v>
      </c>
      <c r="Y21" s="45">
        <v>0</v>
      </c>
      <c r="Z21" s="45">
        <v>0</v>
      </c>
      <c r="AA21" s="45">
        <v>0</v>
      </c>
      <c r="AB21" s="45">
        <v>0</v>
      </c>
      <c r="AC21" s="45">
        <v>0</v>
      </c>
      <c r="AD21" s="45">
        <v>0</v>
      </c>
      <c r="AE21" s="45">
        <v>0</v>
      </c>
      <c r="AF21" s="45">
        <v>0</v>
      </c>
      <c r="AG21" s="45">
        <v>0</v>
      </c>
      <c r="AH21" s="45">
        <v>0</v>
      </c>
      <c r="AI21" s="45">
        <v>0</v>
      </c>
      <c r="AJ21" s="45">
        <v>0</v>
      </c>
      <c r="AK21" s="45">
        <v>0</v>
      </c>
      <c r="AL21" s="45">
        <v>0</v>
      </c>
      <c r="AM21" s="45">
        <v>0</v>
      </c>
      <c r="AN21" s="44">
        <f>'5. Regulējošie EP'!V122</f>
        <v>137.29094467444483</v>
      </c>
    </row>
    <row r="22" spans="1:40" ht="25.35" customHeight="1" x14ac:dyDescent="0.25">
      <c r="A22" s="454"/>
      <c r="B22" s="459"/>
      <c r="C22" s="462"/>
      <c r="D22" s="443"/>
      <c r="E22" s="263" t="s">
        <v>62</v>
      </c>
      <c r="F22" s="263" t="s">
        <v>63</v>
      </c>
      <c r="G22" s="42" t="s">
        <v>64</v>
      </c>
      <c r="H22" s="45">
        <v>0</v>
      </c>
      <c r="I22" s="45">
        <v>0</v>
      </c>
      <c r="J22" s="45">
        <v>0</v>
      </c>
      <c r="K22" s="45">
        <v>0</v>
      </c>
      <c r="L22" s="45">
        <v>0</v>
      </c>
      <c r="M22" s="45">
        <v>0</v>
      </c>
      <c r="N22" s="45">
        <v>0</v>
      </c>
      <c r="O22" s="45">
        <v>0</v>
      </c>
      <c r="P22" s="45">
        <v>0</v>
      </c>
      <c r="Q22" s="45">
        <v>0</v>
      </c>
      <c r="R22" s="45">
        <v>0</v>
      </c>
      <c r="S22" s="45">
        <v>0</v>
      </c>
      <c r="T22" s="45">
        <v>17031.839999999997</v>
      </c>
      <c r="U22" s="45">
        <v>19464.960000000003</v>
      </c>
      <c r="V22" s="45">
        <v>17031.84</v>
      </c>
      <c r="W22" s="45">
        <v>19464.960000000003</v>
      </c>
      <c r="X22" s="45">
        <v>0</v>
      </c>
      <c r="Y22" s="45">
        <v>0</v>
      </c>
      <c r="Z22" s="45">
        <v>0</v>
      </c>
      <c r="AA22" s="45">
        <v>0</v>
      </c>
      <c r="AB22" s="45">
        <v>0</v>
      </c>
      <c r="AC22" s="45">
        <v>0</v>
      </c>
      <c r="AD22" s="45">
        <v>0</v>
      </c>
      <c r="AE22" s="45">
        <v>0</v>
      </c>
      <c r="AF22" s="45">
        <v>0</v>
      </c>
      <c r="AG22" s="45">
        <v>0</v>
      </c>
      <c r="AH22" s="45">
        <v>0</v>
      </c>
      <c r="AI22" s="45">
        <v>0</v>
      </c>
      <c r="AJ22" s="45">
        <v>0</v>
      </c>
      <c r="AK22" s="45">
        <v>0</v>
      </c>
      <c r="AL22" s="45">
        <v>0</v>
      </c>
      <c r="AM22" s="45">
        <v>0</v>
      </c>
      <c r="AN22" s="44">
        <f>'5. Regulējošie EP'!Z122</f>
        <v>4303.975912683477</v>
      </c>
    </row>
    <row r="23" spans="1:40" ht="33.75" x14ac:dyDescent="0.25">
      <c r="A23" s="454"/>
      <c r="B23" s="459"/>
      <c r="C23" s="443" t="s">
        <v>65</v>
      </c>
      <c r="D23" s="443" t="s">
        <v>66</v>
      </c>
      <c r="E23" s="263" t="s">
        <v>67</v>
      </c>
      <c r="F23" s="263" t="s">
        <v>68</v>
      </c>
      <c r="G23" s="42" t="s">
        <v>69</v>
      </c>
      <c r="H23" s="45">
        <v>0</v>
      </c>
      <c r="I23" s="45">
        <v>3938.7622941510504</v>
      </c>
      <c r="J23" s="45">
        <v>7877.5245883021016</v>
      </c>
      <c r="K23" s="45">
        <v>0</v>
      </c>
      <c r="L23" s="45">
        <v>0</v>
      </c>
      <c r="M23" s="45">
        <v>0</v>
      </c>
      <c r="N23" s="45">
        <v>0</v>
      </c>
      <c r="O23" s="45">
        <v>0</v>
      </c>
      <c r="P23" s="45">
        <v>0</v>
      </c>
      <c r="Q23" s="45">
        <v>0</v>
      </c>
      <c r="R23" s="45">
        <v>0</v>
      </c>
      <c r="S23" s="45">
        <v>0</v>
      </c>
      <c r="T23" s="45">
        <v>0</v>
      </c>
      <c r="U23" s="45">
        <v>0</v>
      </c>
      <c r="V23" s="45">
        <v>0</v>
      </c>
      <c r="W23" s="45">
        <v>0</v>
      </c>
      <c r="X23" s="45">
        <v>0</v>
      </c>
      <c r="Y23" s="45">
        <v>0</v>
      </c>
      <c r="Z23" s="45">
        <v>0</v>
      </c>
      <c r="AA23" s="45">
        <v>0</v>
      </c>
      <c r="AB23" s="45">
        <v>0</v>
      </c>
      <c r="AC23" s="45">
        <v>0</v>
      </c>
      <c r="AD23" s="45">
        <v>0</v>
      </c>
      <c r="AE23" s="45">
        <v>0</v>
      </c>
      <c r="AF23" s="45">
        <v>0</v>
      </c>
      <c r="AG23" s="45">
        <v>0</v>
      </c>
      <c r="AH23" s="45">
        <v>0</v>
      </c>
      <c r="AI23" s="45">
        <v>0</v>
      </c>
      <c r="AJ23" s="45">
        <v>0</v>
      </c>
      <c r="AK23" s="45">
        <v>0</v>
      </c>
      <c r="AL23" s="45">
        <v>0</v>
      </c>
      <c r="AM23" s="45">
        <v>0</v>
      </c>
      <c r="AN23" s="44">
        <f>'5. Regulējošie EP'!AH122</f>
        <v>522.10465939028973</v>
      </c>
    </row>
    <row r="24" spans="1:40" ht="27.2" customHeight="1" x14ac:dyDescent="0.25">
      <c r="A24" s="454"/>
      <c r="B24" s="459"/>
      <c r="C24" s="443"/>
      <c r="D24" s="443"/>
      <c r="E24" s="263" t="s">
        <v>70</v>
      </c>
      <c r="F24" s="263" t="s">
        <v>71</v>
      </c>
      <c r="G24" s="42" t="s">
        <v>72</v>
      </c>
      <c r="H24" s="45">
        <v>15548.780487804879</v>
      </c>
      <c r="I24" s="45">
        <v>0</v>
      </c>
      <c r="J24" s="45">
        <v>0</v>
      </c>
      <c r="K24" s="45">
        <v>0</v>
      </c>
      <c r="L24" s="45">
        <v>0</v>
      </c>
      <c r="M24" s="45">
        <v>0</v>
      </c>
      <c r="N24" s="45">
        <v>0</v>
      </c>
      <c r="O24" s="45">
        <v>0</v>
      </c>
      <c r="P24" s="45">
        <v>0</v>
      </c>
      <c r="Q24" s="45">
        <v>0</v>
      </c>
      <c r="R24" s="45">
        <v>0</v>
      </c>
      <c r="S24" s="45">
        <v>0</v>
      </c>
      <c r="T24" s="45">
        <v>0</v>
      </c>
      <c r="U24" s="45">
        <v>0</v>
      </c>
      <c r="V24" s="45">
        <v>0</v>
      </c>
      <c r="W24" s="45">
        <v>0</v>
      </c>
      <c r="X24" s="45">
        <v>0</v>
      </c>
      <c r="Y24" s="45">
        <v>0</v>
      </c>
      <c r="Z24" s="45">
        <v>0</v>
      </c>
      <c r="AA24" s="45">
        <v>0</v>
      </c>
      <c r="AB24" s="45">
        <v>0</v>
      </c>
      <c r="AC24" s="45">
        <v>0</v>
      </c>
      <c r="AD24" s="45">
        <v>0</v>
      </c>
      <c r="AE24" s="45">
        <v>0</v>
      </c>
      <c r="AF24" s="45">
        <v>0</v>
      </c>
      <c r="AG24" s="45">
        <v>0</v>
      </c>
      <c r="AH24" s="45">
        <v>0</v>
      </c>
      <c r="AI24" s="45">
        <v>0</v>
      </c>
      <c r="AJ24" s="45">
        <v>0</v>
      </c>
      <c r="AK24" s="45">
        <v>0</v>
      </c>
      <c r="AL24" s="45">
        <v>0</v>
      </c>
      <c r="AM24" s="45">
        <v>0</v>
      </c>
      <c r="AN24" s="44">
        <f>'5. Regulējošie EP'!AM122</f>
        <v>1919.4580353782458</v>
      </c>
    </row>
    <row r="25" spans="1:40" ht="30.6" customHeight="1" x14ac:dyDescent="0.25">
      <c r="A25" s="454"/>
      <c r="B25" s="459"/>
      <c r="C25" s="443"/>
      <c r="D25" s="443" t="s">
        <v>73</v>
      </c>
      <c r="E25" s="263" t="s">
        <v>74</v>
      </c>
      <c r="F25" s="263" t="s">
        <v>213</v>
      </c>
      <c r="G25" s="42" t="s">
        <v>75</v>
      </c>
      <c r="H25" s="45">
        <v>0</v>
      </c>
      <c r="I25" s="45">
        <v>0</v>
      </c>
      <c r="J25" s="45">
        <v>0</v>
      </c>
      <c r="K25" s="45">
        <v>0</v>
      </c>
      <c r="L25" s="45">
        <v>0</v>
      </c>
      <c r="M25" s="45">
        <v>0</v>
      </c>
      <c r="N25" s="45">
        <v>0</v>
      </c>
      <c r="O25" s="45">
        <v>0</v>
      </c>
      <c r="P25" s="45">
        <v>0</v>
      </c>
      <c r="Q25" s="45">
        <v>0</v>
      </c>
      <c r="R25" s="45">
        <v>0</v>
      </c>
      <c r="S25" s="45">
        <v>0</v>
      </c>
      <c r="T25" s="45">
        <v>134.81702127659571</v>
      </c>
      <c r="U25" s="45">
        <v>154.07659574468087</v>
      </c>
      <c r="V25" s="45">
        <v>134.81702127659574</v>
      </c>
      <c r="W25" s="45">
        <v>154.07659574468087</v>
      </c>
      <c r="X25" s="45">
        <v>0</v>
      </c>
      <c r="Y25" s="45">
        <v>0</v>
      </c>
      <c r="Z25" s="45">
        <v>0</v>
      </c>
      <c r="AA25" s="45">
        <v>0</v>
      </c>
      <c r="AB25" s="45">
        <v>0</v>
      </c>
      <c r="AC25" s="45">
        <v>0</v>
      </c>
      <c r="AD25" s="45">
        <v>0</v>
      </c>
      <c r="AE25" s="45">
        <v>0</v>
      </c>
      <c r="AF25" s="45">
        <v>0</v>
      </c>
      <c r="AG25" s="45">
        <v>0</v>
      </c>
      <c r="AH25" s="45">
        <v>0</v>
      </c>
      <c r="AI25" s="45">
        <v>0</v>
      </c>
      <c r="AJ25" s="45">
        <v>0</v>
      </c>
      <c r="AK25" s="45">
        <v>0</v>
      </c>
      <c r="AL25" s="45">
        <v>0</v>
      </c>
      <c r="AM25" s="45">
        <v>0</v>
      </c>
      <c r="AN25" s="44">
        <f>'5. Regulējošie EP'!AW122</f>
        <v>34.068498306360553</v>
      </c>
    </row>
    <row r="26" spans="1:40" ht="33.75" x14ac:dyDescent="0.25">
      <c r="A26" s="454"/>
      <c r="B26" s="459"/>
      <c r="C26" s="443"/>
      <c r="D26" s="443"/>
      <c r="E26" s="263" t="s">
        <v>76</v>
      </c>
      <c r="F26" s="263" t="s">
        <v>68</v>
      </c>
      <c r="G26" s="42" t="s">
        <v>69</v>
      </c>
      <c r="H26" s="45">
        <v>0</v>
      </c>
      <c r="I26" s="45">
        <v>3938.7622941510504</v>
      </c>
      <c r="J26" s="45">
        <v>7877.5245883021016</v>
      </c>
      <c r="K26" s="45">
        <v>0</v>
      </c>
      <c r="L26" s="45">
        <v>0</v>
      </c>
      <c r="M26" s="45">
        <v>0</v>
      </c>
      <c r="N26" s="45">
        <v>0</v>
      </c>
      <c r="O26" s="45">
        <v>0</v>
      </c>
      <c r="P26" s="45">
        <v>0</v>
      </c>
      <c r="Q26" s="45">
        <v>0</v>
      </c>
      <c r="R26" s="45">
        <v>0</v>
      </c>
      <c r="S26" s="45">
        <v>0</v>
      </c>
      <c r="T26" s="45">
        <v>0</v>
      </c>
      <c r="U26" s="45">
        <v>0</v>
      </c>
      <c r="V26" s="45">
        <v>0</v>
      </c>
      <c r="W26" s="45">
        <v>0</v>
      </c>
      <c r="X26" s="45">
        <v>0</v>
      </c>
      <c r="Y26" s="45">
        <v>0</v>
      </c>
      <c r="Z26" s="45">
        <v>0</v>
      </c>
      <c r="AA26" s="45">
        <v>0</v>
      </c>
      <c r="AB26" s="45">
        <v>0</v>
      </c>
      <c r="AC26" s="45">
        <v>0</v>
      </c>
      <c r="AD26" s="45">
        <v>0</v>
      </c>
      <c r="AE26" s="45">
        <v>0</v>
      </c>
      <c r="AF26" s="45">
        <v>0</v>
      </c>
      <c r="AG26" s="45">
        <v>0</v>
      </c>
      <c r="AH26" s="45">
        <v>0</v>
      </c>
      <c r="AI26" s="45">
        <v>0</v>
      </c>
      <c r="AJ26" s="45">
        <v>0</v>
      </c>
      <c r="AK26" s="45">
        <v>0</v>
      </c>
      <c r="AL26" s="45">
        <v>0</v>
      </c>
      <c r="AM26" s="45">
        <v>0</v>
      </c>
      <c r="AN26" s="44">
        <f>AN23</f>
        <v>522.10465939028973</v>
      </c>
    </row>
    <row r="27" spans="1:40" x14ac:dyDescent="0.25">
      <c r="A27" s="454"/>
      <c r="B27" s="459"/>
      <c r="C27" s="443"/>
      <c r="D27" s="263" t="s">
        <v>77</v>
      </c>
      <c r="E27" s="263" t="s">
        <v>78</v>
      </c>
      <c r="F27" s="263" t="s">
        <v>79</v>
      </c>
      <c r="G27" s="50" t="s">
        <v>80</v>
      </c>
      <c r="H27" s="45">
        <v>5230.1367613560233</v>
      </c>
      <c r="I27" s="45">
        <v>5230.1367613560233</v>
      </c>
      <c r="J27" s="45">
        <v>5230.1367613560233</v>
      </c>
      <c r="K27" s="45">
        <v>0</v>
      </c>
      <c r="L27" s="45">
        <v>0</v>
      </c>
      <c r="M27" s="45">
        <v>0</v>
      </c>
      <c r="N27" s="45">
        <v>0</v>
      </c>
      <c r="O27" s="45">
        <v>0</v>
      </c>
      <c r="P27" s="45">
        <v>0</v>
      </c>
      <c r="Q27" s="45">
        <v>0</v>
      </c>
      <c r="R27" s="45">
        <v>0</v>
      </c>
      <c r="S27" s="45">
        <v>0</v>
      </c>
      <c r="T27" s="45">
        <v>5230.1367613560233</v>
      </c>
      <c r="U27" s="45">
        <v>10460.273522712047</v>
      </c>
      <c r="V27" s="45">
        <v>5230.1367613560233</v>
      </c>
      <c r="W27" s="45">
        <v>10460.273522712047</v>
      </c>
      <c r="X27" s="45">
        <v>0</v>
      </c>
      <c r="Y27" s="45">
        <v>0</v>
      </c>
      <c r="Z27" s="45">
        <v>0</v>
      </c>
      <c r="AA27" s="45">
        <v>0</v>
      </c>
      <c r="AB27" s="45">
        <v>0</v>
      </c>
      <c r="AC27" s="45">
        <v>0</v>
      </c>
      <c r="AD27" s="45">
        <v>0</v>
      </c>
      <c r="AE27" s="45">
        <v>0</v>
      </c>
      <c r="AF27" s="45">
        <v>0</v>
      </c>
      <c r="AG27" s="45">
        <v>0</v>
      </c>
      <c r="AH27" s="45">
        <v>0</v>
      </c>
      <c r="AI27" s="45">
        <v>0</v>
      </c>
      <c r="AJ27" s="45">
        <v>0</v>
      </c>
      <c r="AK27" s="45">
        <v>0</v>
      </c>
      <c r="AL27" s="45">
        <v>0</v>
      </c>
      <c r="AM27" s="45">
        <v>0</v>
      </c>
      <c r="AN27" s="44">
        <f>'5. Regulējošie EP'!BE122</f>
        <v>2938.0888709070377</v>
      </c>
    </row>
    <row r="28" spans="1:40" ht="45" x14ac:dyDescent="0.25">
      <c r="A28" s="454"/>
      <c r="B28" s="459"/>
      <c r="C28" s="449" t="s">
        <v>81</v>
      </c>
      <c r="D28" s="263" t="s">
        <v>82</v>
      </c>
      <c r="E28" s="263" t="s">
        <v>83</v>
      </c>
      <c r="F28" s="263" t="s">
        <v>84</v>
      </c>
      <c r="G28" s="42" t="s">
        <v>85</v>
      </c>
      <c r="H28" s="45">
        <v>19.649999999999995</v>
      </c>
      <c r="I28" s="45">
        <v>0</v>
      </c>
      <c r="J28" s="45">
        <v>19.649999999999995</v>
      </c>
      <c r="K28" s="45">
        <v>0</v>
      </c>
      <c r="L28" s="45">
        <v>0</v>
      </c>
      <c r="M28" s="45">
        <v>0</v>
      </c>
      <c r="N28" s="45">
        <v>276.79983180129085</v>
      </c>
      <c r="O28" s="45">
        <v>276.79983180129085</v>
      </c>
      <c r="P28" s="45">
        <v>0</v>
      </c>
      <c r="Q28" s="45">
        <v>0</v>
      </c>
      <c r="R28" s="45">
        <v>0</v>
      </c>
      <c r="S28" s="45">
        <v>0</v>
      </c>
      <c r="T28" s="45">
        <v>184.53322120086057</v>
      </c>
      <c r="U28" s="45">
        <v>276.79983180129085</v>
      </c>
      <c r="V28" s="45">
        <v>184.53322120086054</v>
      </c>
      <c r="W28" s="45">
        <v>276.79983180129085</v>
      </c>
      <c r="X28" s="45">
        <v>0</v>
      </c>
      <c r="Y28" s="45">
        <v>0</v>
      </c>
      <c r="Z28" s="45">
        <v>0</v>
      </c>
      <c r="AA28" s="45">
        <v>0</v>
      </c>
      <c r="AB28" s="45">
        <v>14.370357637926251</v>
      </c>
      <c r="AC28" s="45">
        <v>4.7901192126420833</v>
      </c>
      <c r="AD28" s="45">
        <v>14.370357637926249</v>
      </c>
      <c r="AE28" s="45">
        <v>0</v>
      </c>
      <c r="AF28" s="45">
        <v>0</v>
      </c>
      <c r="AG28" s="45">
        <v>0</v>
      </c>
      <c r="AH28" s="45">
        <v>0</v>
      </c>
      <c r="AI28" s="45">
        <v>0</v>
      </c>
      <c r="AJ28" s="45">
        <v>0</v>
      </c>
      <c r="AK28" s="45">
        <v>0</v>
      </c>
      <c r="AL28" s="45">
        <v>0</v>
      </c>
      <c r="AM28" s="45">
        <v>0</v>
      </c>
      <c r="AN28" s="44">
        <f>'5. Regulējošie EP'!BM122</f>
        <v>79.888814452389909</v>
      </c>
    </row>
    <row r="29" spans="1:40" ht="33.75" x14ac:dyDescent="0.25">
      <c r="A29" s="454"/>
      <c r="B29" s="459"/>
      <c r="C29" s="449"/>
      <c r="D29" s="263" t="s">
        <v>86</v>
      </c>
      <c r="E29" s="263" t="s">
        <v>87</v>
      </c>
      <c r="F29" s="263" t="s">
        <v>217</v>
      </c>
      <c r="G29" s="42" t="s">
        <v>88</v>
      </c>
      <c r="H29" s="45">
        <v>130.59742872135735</v>
      </c>
      <c r="I29" s="45">
        <v>130.59742872135735</v>
      </c>
      <c r="J29" s="45">
        <v>130.59742872135735</v>
      </c>
      <c r="K29" s="45">
        <v>0</v>
      </c>
      <c r="L29" s="45">
        <v>0</v>
      </c>
      <c r="M29" s="45">
        <v>0</v>
      </c>
      <c r="N29" s="45">
        <v>65.298714360678673</v>
      </c>
      <c r="O29" s="45">
        <v>65.298714360678673</v>
      </c>
      <c r="P29" s="45">
        <v>0</v>
      </c>
      <c r="Q29" s="45">
        <v>0</v>
      </c>
      <c r="R29" s="45">
        <v>0</v>
      </c>
      <c r="S29" s="45">
        <v>0</v>
      </c>
      <c r="T29" s="45">
        <v>195.89614308203602</v>
      </c>
      <c r="U29" s="45">
        <v>195.89614308203602</v>
      </c>
      <c r="V29" s="45">
        <v>195.89614308203605</v>
      </c>
      <c r="W29" s="45">
        <v>195.89614308203602</v>
      </c>
      <c r="X29" s="45">
        <v>0</v>
      </c>
      <c r="Y29" s="45">
        <v>0</v>
      </c>
      <c r="Z29" s="45">
        <v>0</v>
      </c>
      <c r="AA29" s="45">
        <v>0</v>
      </c>
      <c r="AB29" s="45">
        <v>130.59742872135735</v>
      </c>
      <c r="AC29" s="45">
        <v>0</v>
      </c>
      <c r="AD29" s="45">
        <v>65.298714360678673</v>
      </c>
      <c r="AE29" s="45">
        <v>0</v>
      </c>
      <c r="AF29" s="45">
        <v>0</v>
      </c>
      <c r="AG29" s="45">
        <v>0</v>
      </c>
      <c r="AH29" s="45">
        <v>0</v>
      </c>
      <c r="AI29" s="45">
        <v>0</v>
      </c>
      <c r="AJ29" s="45">
        <v>0</v>
      </c>
      <c r="AK29" s="45">
        <v>0</v>
      </c>
      <c r="AL29" s="45">
        <v>0</v>
      </c>
      <c r="AM29" s="45">
        <v>0</v>
      </c>
      <c r="AN29" s="44">
        <f>'5. Regulējošie EP'!BU122</f>
        <v>112.40127963869024</v>
      </c>
    </row>
    <row r="30" spans="1:40" ht="45" x14ac:dyDescent="0.25">
      <c r="A30" s="454"/>
      <c r="B30" s="459"/>
      <c r="C30" s="449"/>
      <c r="D30" s="263" t="s">
        <v>89</v>
      </c>
      <c r="E30" s="263" t="s">
        <v>90</v>
      </c>
      <c r="F30" s="49" t="s">
        <v>89</v>
      </c>
      <c r="G30" s="42" t="s">
        <v>91</v>
      </c>
      <c r="H30" s="45">
        <v>0</v>
      </c>
      <c r="I30" s="45">
        <v>0</v>
      </c>
      <c r="J30" s="45">
        <v>0</v>
      </c>
      <c r="K30" s="45">
        <v>0</v>
      </c>
      <c r="L30" s="45">
        <v>0</v>
      </c>
      <c r="M30" s="45">
        <v>0</v>
      </c>
      <c r="N30" s="45">
        <v>1638.7333333333333</v>
      </c>
      <c r="O30" s="45">
        <v>3277.4666666666667</v>
      </c>
      <c r="P30" s="45">
        <v>0</v>
      </c>
      <c r="Q30" s="45">
        <v>0</v>
      </c>
      <c r="R30" s="45">
        <v>0</v>
      </c>
      <c r="S30" s="45">
        <v>0</v>
      </c>
      <c r="T30" s="45">
        <v>0</v>
      </c>
      <c r="U30" s="45">
        <v>0</v>
      </c>
      <c r="V30" s="45">
        <v>0</v>
      </c>
      <c r="W30" s="45">
        <v>0</v>
      </c>
      <c r="X30" s="45">
        <v>0</v>
      </c>
      <c r="Y30" s="45">
        <v>0</v>
      </c>
      <c r="Z30" s="45">
        <v>0</v>
      </c>
      <c r="AA30" s="45">
        <v>0</v>
      </c>
      <c r="AB30" s="45">
        <v>0</v>
      </c>
      <c r="AC30" s="45">
        <v>0</v>
      </c>
      <c r="AD30" s="45">
        <v>0</v>
      </c>
      <c r="AE30" s="45">
        <v>0</v>
      </c>
      <c r="AF30" s="45">
        <v>0</v>
      </c>
      <c r="AG30" s="45">
        <v>0</v>
      </c>
      <c r="AH30" s="45">
        <v>0</v>
      </c>
      <c r="AI30" s="45">
        <v>0</v>
      </c>
      <c r="AJ30" s="45">
        <v>0</v>
      </c>
      <c r="AK30" s="45">
        <v>0</v>
      </c>
      <c r="AL30" s="45">
        <v>0</v>
      </c>
      <c r="AM30" s="45">
        <v>0</v>
      </c>
      <c r="AN30" s="44">
        <f>'5. Regulējošie EP'!CC122</f>
        <v>137.29094467444483</v>
      </c>
    </row>
    <row r="31" spans="1:40" x14ac:dyDescent="0.25">
      <c r="A31" s="454"/>
      <c r="B31" s="459"/>
      <c r="C31" s="449"/>
      <c r="D31" s="444" t="s">
        <v>92</v>
      </c>
      <c r="E31" s="263" t="s">
        <v>93</v>
      </c>
      <c r="F31" s="263" t="s">
        <v>221</v>
      </c>
      <c r="G31" s="42" t="s">
        <v>94</v>
      </c>
      <c r="H31" s="45">
        <v>0</v>
      </c>
      <c r="I31" s="45">
        <v>0</v>
      </c>
      <c r="J31" s="45">
        <v>0</v>
      </c>
      <c r="K31" s="45">
        <v>0</v>
      </c>
      <c r="L31" s="45">
        <v>0</v>
      </c>
      <c r="M31" s="45">
        <v>0</v>
      </c>
      <c r="N31" s="45">
        <v>0</v>
      </c>
      <c r="O31" s="45">
        <v>0</v>
      </c>
      <c r="P31" s="45">
        <v>0</v>
      </c>
      <c r="Q31" s="45">
        <v>0</v>
      </c>
      <c r="R31" s="45">
        <v>0</v>
      </c>
      <c r="S31" s="45">
        <v>0</v>
      </c>
      <c r="T31" s="45">
        <v>439.58</v>
      </c>
      <c r="U31" s="45">
        <v>439.58</v>
      </c>
      <c r="V31" s="45">
        <v>439.58</v>
      </c>
      <c r="W31" s="45">
        <v>586.10666666666668</v>
      </c>
      <c r="X31" s="45">
        <v>0</v>
      </c>
      <c r="Y31" s="45">
        <v>0</v>
      </c>
      <c r="Z31" s="45">
        <v>0</v>
      </c>
      <c r="AA31" s="45">
        <v>0</v>
      </c>
      <c r="AB31" s="45">
        <v>0</v>
      </c>
      <c r="AC31" s="45">
        <v>0</v>
      </c>
      <c r="AD31" s="45">
        <v>0</v>
      </c>
      <c r="AE31" s="45">
        <v>0</v>
      </c>
      <c r="AF31" s="45">
        <v>0</v>
      </c>
      <c r="AG31" s="45">
        <v>0</v>
      </c>
      <c r="AH31" s="45">
        <v>0</v>
      </c>
      <c r="AI31" s="45">
        <v>0</v>
      </c>
      <c r="AJ31" s="45">
        <v>0</v>
      </c>
      <c r="AK31" s="45">
        <v>0</v>
      </c>
      <c r="AL31" s="45">
        <v>0</v>
      </c>
      <c r="AM31" s="45">
        <v>0</v>
      </c>
      <c r="AN31" s="44">
        <f>'5. Regulējošie EP'!CK122</f>
        <v>115.80955965374481</v>
      </c>
    </row>
    <row r="32" spans="1:40" ht="22.5" x14ac:dyDescent="0.25">
      <c r="A32" s="454"/>
      <c r="B32" s="459"/>
      <c r="C32" s="449"/>
      <c r="D32" s="445"/>
      <c r="E32" s="263" t="s">
        <v>95</v>
      </c>
      <c r="F32" s="263" t="s">
        <v>96</v>
      </c>
      <c r="G32" s="42" t="s">
        <v>97</v>
      </c>
      <c r="H32" s="45">
        <v>0</v>
      </c>
      <c r="I32" s="45">
        <v>0</v>
      </c>
      <c r="J32" s="45">
        <v>0</v>
      </c>
      <c r="K32" s="45">
        <v>0</v>
      </c>
      <c r="L32" s="45">
        <v>0</v>
      </c>
      <c r="M32" s="45">
        <v>0</v>
      </c>
      <c r="N32" s="45">
        <v>0</v>
      </c>
      <c r="O32" s="45">
        <v>0</v>
      </c>
      <c r="P32" s="45">
        <v>0</v>
      </c>
      <c r="Q32" s="45">
        <v>0</v>
      </c>
      <c r="R32" s="45">
        <v>0</v>
      </c>
      <c r="S32" s="45">
        <v>0</v>
      </c>
      <c r="T32" s="45">
        <v>682.85095460330922</v>
      </c>
      <c r="U32" s="45">
        <v>2590.1243105642766</v>
      </c>
      <c r="V32" s="45">
        <v>682.85095460330922</v>
      </c>
      <c r="W32" s="45">
        <v>2590.1243105642766</v>
      </c>
      <c r="X32" s="45">
        <v>0</v>
      </c>
      <c r="Y32" s="45">
        <v>0</v>
      </c>
      <c r="Z32" s="45">
        <v>0</v>
      </c>
      <c r="AA32" s="45">
        <v>0</v>
      </c>
      <c r="AB32" s="45">
        <v>0</v>
      </c>
      <c r="AC32" s="45">
        <v>0</v>
      </c>
      <c r="AD32" s="45">
        <v>0</v>
      </c>
      <c r="AE32" s="45">
        <v>0</v>
      </c>
      <c r="AF32" s="45">
        <v>0</v>
      </c>
      <c r="AG32" s="45">
        <v>0</v>
      </c>
      <c r="AH32" s="45">
        <v>0</v>
      </c>
      <c r="AI32" s="45">
        <v>0</v>
      </c>
      <c r="AJ32" s="45">
        <v>0</v>
      </c>
      <c r="AK32" s="45">
        <v>0</v>
      </c>
      <c r="AL32" s="45">
        <v>0</v>
      </c>
      <c r="AM32" s="45">
        <v>0</v>
      </c>
      <c r="AN32" s="44">
        <f>'5. Regulējošie EP'!CS122</f>
        <v>417.75912683477594</v>
      </c>
    </row>
    <row r="33" spans="1:40" x14ac:dyDescent="0.25">
      <c r="A33" s="454"/>
      <c r="B33" s="459"/>
      <c r="C33" s="418" t="str">
        <f>'2. Datu ievade'!AD6</f>
        <v>Lietotāja definēta un aprēķināta papildus indikatora vērtība</v>
      </c>
      <c r="D33" s="419"/>
      <c r="E33" s="419"/>
      <c r="F33" s="420"/>
      <c r="G33" s="51" t="str">
        <f>'2. Datu ievade'!AD7</f>
        <v>B13</v>
      </c>
      <c r="H33" s="45">
        <v>0</v>
      </c>
      <c r="I33" s="45">
        <v>0</v>
      </c>
      <c r="J33" s="45">
        <v>0</v>
      </c>
      <c r="K33" s="45">
        <v>0</v>
      </c>
      <c r="L33" s="45">
        <v>0</v>
      </c>
      <c r="M33" s="45">
        <v>0</v>
      </c>
      <c r="N33" s="45">
        <v>0</v>
      </c>
      <c r="O33" s="45">
        <v>0</v>
      </c>
      <c r="P33" s="45">
        <v>0</v>
      </c>
      <c r="Q33" s="45">
        <v>0</v>
      </c>
      <c r="R33" s="45">
        <v>0</v>
      </c>
      <c r="S33" s="45">
        <v>0</v>
      </c>
      <c r="T33" s="45">
        <v>0</v>
      </c>
      <c r="U33" s="45">
        <v>0</v>
      </c>
      <c r="V33" s="45">
        <v>0</v>
      </c>
      <c r="W33" s="45">
        <v>0</v>
      </c>
      <c r="X33" s="45">
        <v>0</v>
      </c>
      <c r="Y33" s="45">
        <v>0</v>
      </c>
      <c r="Z33" s="45">
        <v>0</v>
      </c>
      <c r="AA33" s="45">
        <v>0</v>
      </c>
      <c r="AB33" s="45">
        <v>0</v>
      </c>
      <c r="AC33" s="45">
        <v>0</v>
      </c>
      <c r="AD33" s="45">
        <v>0</v>
      </c>
      <c r="AE33" s="45">
        <v>0</v>
      </c>
      <c r="AF33" s="45">
        <v>0</v>
      </c>
      <c r="AG33" s="45">
        <v>0</v>
      </c>
      <c r="AH33" s="45">
        <v>0</v>
      </c>
      <c r="AI33" s="45">
        <v>0</v>
      </c>
      <c r="AJ33" s="45">
        <v>0</v>
      </c>
      <c r="AK33" s="45">
        <v>0</v>
      </c>
      <c r="AL33" s="45">
        <v>0</v>
      </c>
      <c r="AM33" s="45">
        <v>0</v>
      </c>
      <c r="AN33" s="44">
        <f>'5. Regulējošie EP'!CV122</f>
        <v>0</v>
      </c>
    </row>
    <row r="34" spans="1:40" x14ac:dyDescent="0.25">
      <c r="A34" s="454"/>
      <c r="B34" s="459"/>
      <c r="C34" s="418" t="str">
        <f>'2. Datu ievade'!AE6</f>
        <v>Lietotāja definēta un aprēķināta papildus indikatora vērtība</v>
      </c>
      <c r="D34" s="419"/>
      <c r="E34" s="419"/>
      <c r="F34" s="420"/>
      <c r="G34" s="51" t="str">
        <f>'2. Datu ievade'!AE7</f>
        <v>B14</v>
      </c>
      <c r="H34" s="45">
        <v>0</v>
      </c>
      <c r="I34" s="45">
        <v>0</v>
      </c>
      <c r="J34" s="45">
        <v>0</v>
      </c>
      <c r="K34" s="45">
        <v>0</v>
      </c>
      <c r="L34" s="45">
        <v>0</v>
      </c>
      <c r="M34" s="45">
        <v>0</v>
      </c>
      <c r="N34" s="45">
        <v>0</v>
      </c>
      <c r="O34" s="45">
        <v>0</v>
      </c>
      <c r="P34" s="45">
        <v>0</v>
      </c>
      <c r="Q34" s="45">
        <v>0</v>
      </c>
      <c r="R34" s="45">
        <v>0</v>
      </c>
      <c r="S34" s="45">
        <v>0</v>
      </c>
      <c r="T34" s="45">
        <v>0</v>
      </c>
      <c r="U34" s="45">
        <v>0</v>
      </c>
      <c r="V34" s="45">
        <v>0</v>
      </c>
      <c r="W34" s="45">
        <v>0</v>
      </c>
      <c r="X34" s="45">
        <v>0</v>
      </c>
      <c r="Y34" s="45">
        <v>0</v>
      </c>
      <c r="Z34" s="45">
        <v>0</v>
      </c>
      <c r="AA34" s="45">
        <v>0</v>
      </c>
      <c r="AB34" s="45">
        <v>0</v>
      </c>
      <c r="AC34" s="45">
        <v>0</v>
      </c>
      <c r="AD34" s="45">
        <v>0</v>
      </c>
      <c r="AE34" s="45">
        <v>0</v>
      </c>
      <c r="AF34" s="45">
        <v>0</v>
      </c>
      <c r="AG34" s="45">
        <v>0</v>
      </c>
      <c r="AH34" s="45">
        <v>0</v>
      </c>
      <c r="AI34" s="45">
        <v>0</v>
      </c>
      <c r="AJ34" s="45">
        <v>0</v>
      </c>
      <c r="AK34" s="45">
        <v>0</v>
      </c>
      <c r="AL34" s="45">
        <v>0</v>
      </c>
      <c r="AM34" s="45">
        <v>0</v>
      </c>
      <c r="AN34" s="44">
        <f>'5. Regulējošie EP'!CY122</f>
        <v>0</v>
      </c>
    </row>
    <row r="35" spans="1:40" x14ac:dyDescent="0.25">
      <c r="A35" s="454"/>
      <c r="B35" s="459"/>
      <c r="C35" s="418" t="str">
        <f>'2. Datu ievade'!AF6</f>
        <v>Lietotāja definēta un aprēķināta papildus indikatora vērtība</v>
      </c>
      <c r="D35" s="419"/>
      <c r="E35" s="419"/>
      <c r="F35" s="420"/>
      <c r="G35" s="51" t="str">
        <f>'2. Datu ievade'!AF7</f>
        <v>B15</v>
      </c>
      <c r="H35" s="45">
        <v>0</v>
      </c>
      <c r="I35" s="45">
        <v>0</v>
      </c>
      <c r="J35" s="45">
        <v>0</v>
      </c>
      <c r="K35" s="45">
        <v>0</v>
      </c>
      <c r="L35" s="45">
        <v>0</v>
      </c>
      <c r="M35" s="45">
        <v>0</v>
      </c>
      <c r="N35" s="45">
        <v>0</v>
      </c>
      <c r="O35" s="45">
        <v>0</v>
      </c>
      <c r="P35" s="45">
        <v>0</v>
      </c>
      <c r="Q35" s="45">
        <v>0</v>
      </c>
      <c r="R35" s="45">
        <v>0</v>
      </c>
      <c r="S35" s="45">
        <v>0</v>
      </c>
      <c r="T35" s="45">
        <v>0</v>
      </c>
      <c r="U35" s="45">
        <v>0</v>
      </c>
      <c r="V35" s="45">
        <v>0</v>
      </c>
      <c r="W35" s="45">
        <v>0</v>
      </c>
      <c r="X35" s="45">
        <v>0</v>
      </c>
      <c r="Y35" s="45">
        <v>0</v>
      </c>
      <c r="Z35" s="45">
        <v>0</v>
      </c>
      <c r="AA35" s="45">
        <v>0</v>
      </c>
      <c r="AB35" s="45">
        <v>0</v>
      </c>
      <c r="AC35" s="45">
        <v>0</v>
      </c>
      <c r="AD35" s="45">
        <v>0</v>
      </c>
      <c r="AE35" s="45">
        <v>0</v>
      </c>
      <c r="AF35" s="45">
        <v>0</v>
      </c>
      <c r="AG35" s="45">
        <v>0</v>
      </c>
      <c r="AH35" s="45">
        <v>0</v>
      </c>
      <c r="AI35" s="45">
        <v>0</v>
      </c>
      <c r="AJ35" s="45">
        <v>0</v>
      </c>
      <c r="AK35" s="45">
        <v>0</v>
      </c>
      <c r="AL35" s="45">
        <v>0</v>
      </c>
      <c r="AM35" s="45">
        <v>0</v>
      </c>
      <c r="AN35" s="44">
        <f>'5. Regulējošie EP'!DB122</f>
        <v>0</v>
      </c>
    </row>
    <row r="36" spans="1:40" s="52" customFormat="1" ht="14.25" customHeight="1" x14ac:dyDescent="0.25">
      <c r="A36" s="454"/>
      <c r="B36" s="459"/>
      <c r="C36" s="446" t="s">
        <v>11</v>
      </c>
      <c r="D36" s="447"/>
      <c r="E36" s="447"/>
      <c r="F36" s="447"/>
      <c r="G36" s="448"/>
      <c r="H36" s="47">
        <f>SUM(H20:H35)</f>
        <v>20972.364677882262</v>
      </c>
      <c r="I36" s="47">
        <f t="shared" ref="I36:AM36" si="1">SUM(I20:I35)</f>
        <v>13281.458778379481</v>
      </c>
      <c r="J36" s="47">
        <f t="shared" si="1"/>
        <v>21178.633366681588</v>
      </c>
      <c r="K36" s="47">
        <f t="shared" si="1"/>
        <v>0</v>
      </c>
      <c r="L36" s="47">
        <f t="shared" si="1"/>
        <v>0</v>
      </c>
      <c r="M36" s="47">
        <f t="shared" si="1"/>
        <v>0</v>
      </c>
      <c r="N36" s="47">
        <f t="shared" si="1"/>
        <v>3619.5652128286365</v>
      </c>
      <c r="O36" s="47">
        <f t="shared" si="1"/>
        <v>6897.0318794953037</v>
      </c>
      <c r="P36" s="47">
        <f t="shared" si="1"/>
        <v>0</v>
      </c>
      <c r="Q36" s="47">
        <f t="shared" si="1"/>
        <v>0</v>
      </c>
      <c r="R36" s="47">
        <f t="shared" si="1"/>
        <v>0</v>
      </c>
      <c r="S36" s="47">
        <f t="shared" si="1"/>
        <v>0</v>
      </c>
      <c r="T36" s="47">
        <f t="shared" si="1"/>
        <v>23945.61249232342</v>
      </c>
      <c r="U36" s="47">
        <f t="shared" si="1"/>
        <v>33650.647990111233</v>
      </c>
      <c r="V36" s="47">
        <f t="shared" si="1"/>
        <v>23968.591687725722</v>
      </c>
      <c r="W36" s="47">
        <f t="shared" si="1"/>
        <v>33797.174656777897</v>
      </c>
      <c r="X36" s="47">
        <f t="shared" si="1"/>
        <v>0</v>
      </c>
      <c r="Y36" s="47">
        <f t="shared" si="1"/>
        <v>0</v>
      </c>
      <c r="Z36" s="47">
        <f t="shared" si="1"/>
        <v>0</v>
      </c>
      <c r="AA36" s="47">
        <f t="shared" si="1"/>
        <v>43.2</v>
      </c>
      <c r="AB36" s="47">
        <f t="shared" si="1"/>
        <v>144.96778635928359</v>
      </c>
      <c r="AC36" s="47">
        <f t="shared" si="1"/>
        <v>4.7901192126420833</v>
      </c>
      <c r="AD36" s="47">
        <f t="shared" si="1"/>
        <v>79.66907199860492</v>
      </c>
      <c r="AE36" s="47">
        <f t="shared" si="1"/>
        <v>0</v>
      </c>
      <c r="AF36" s="47">
        <f t="shared" si="1"/>
        <v>0</v>
      </c>
      <c r="AG36" s="47">
        <f t="shared" si="1"/>
        <v>0</v>
      </c>
      <c r="AH36" s="47">
        <f t="shared" si="1"/>
        <v>0</v>
      </c>
      <c r="AI36" s="47">
        <f t="shared" si="1"/>
        <v>0</v>
      </c>
      <c r="AJ36" s="47">
        <f t="shared" si="1"/>
        <v>0</v>
      </c>
      <c r="AK36" s="47">
        <f t="shared" si="1"/>
        <v>0</v>
      </c>
      <c r="AL36" s="47">
        <f t="shared" si="1"/>
        <v>0</v>
      </c>
      <c r="AM36" s="47">
        <f t="shared" si="1"/>
        <v>0</v>
      </c>
      <c r="AN36" s="48">
        <f>SUM(AN20:AN35)</f>
        <v>11264.274471208128</v>
      </c>
    </row>
    <row r="37" spans="1:40" ht="32.65" customHeight="1" x14ac:dyDescent="0.25">
      <c r="A37" s="454"/>
      <c r="B37" s="459" t="s">
        <v>98</v>
      </c>
      <c r="C37" s="456" t="s">
        <v>99</v>
      </c>
      <c r="D37" s="443" t="s">
        <v>100</v>
      </c>
      <c r="E37" s="263" t="s">
        <v>101</v>
      </c>
      <c r="F37" s="263" t="s">
        <v>102</v>
      </c>
      <c r="G37" s="42" t="s">
        <v>103</v>
      </c>
      <c r="H37" s="45">
        <f t="array" ref="H37:AM44">TRANSPOSE('S-tmp'!AH89:AO120)</f>
        <v>36.220000000000006</v>
      </c>
      <c r="I37" s="45">
        <v>36.220000000000006</v>
      </c>
      <c r="J37" s="45">
        <v>36.22</v>
      </c>
      <c r="K37" s="45">
        <v>0</v>
      </c>
      <c r="L37" s="45">
        <v>0</v>
      </c>
      <c r="M37" s="45">
        <v>0</v>
      </c>
      <c r="N37" s="45">
        <v>36.220000000000006</v>
      </c>
      <c r="O37" s="45">
        <v>36.220000000000006</v>
      </c>
      <c r="P37" s="45">
        <v>0</v>
      </c>
      <c r="Q37" s="45">
        <v>0</v>
      </c>
      <c r="R37" s="45">
        <v>0</v>
      </c>
      <c r="S37" s="45">
        <v>0</v>
      </c>
      <c r="T37" s="45">
        <v>2.4583578104138848</v>
      </c>
      <c r="U37" s="45">
        <v>2.4583578104138848</v>
      </c>
      <c r="V37" s="45">
        <v>2.4583578104138843</v>
      </c>
      <c r="W37" s="45">
        <v>1.6389052069425898</v>
      </c>
      <c r="X37" s="45">
        <v>0</v>
      </c>
      <c r="Y37" s="45">
        <v>0</v>
      </c>
      <c r="Z37" s="45">
        <v>0</v>
      </c>
      <c r="AA37" s="45">
        <v>0.81945260347129489</v>
      </c>
      <c r="AB37" s="45">
        <v>0.81945260347129489</v>
      </c>
      <c r="AC37" s="45">
        <v>0.81945260347129489</v>
      </c>
      <c r="AD37" s="45">
        <v>0.81945260347129478</v>
      </c>
      <c r="AE37" s="45">
        <v>0</v>
      </c>
      <c r="AF37" s="45">
        <v>0.81945260347129489</v>
      </c>
      <c r="AG37" s="45">
        <v>0</v>
      </c>
      <c r="AH37" s="45">
        <v>0</v>
      </c>
      <c r="AI37" s="45">
        <v>0</v>
      </c>
      <c r="AJ37" s="45">
        <v>0</v>
      </c>
      <c r="AK37" s="45">
        <v>0</v>
      </c>
      <c r="AL37" s="45">
        <v>0</v>
      </c>
      <c r="AM37" s="45">
        <v>0</v>
      </c>
      <c r="AN37" s="44">
        <f>'6. Kultūras EP'!N122</f>
        <v>9.9347007903650688</v>
      </c>
    </row>
    <row r="38" spans="1:40" ht="22.5" x14ac:dyDescent="0.25">
      <c r="A38" s="454"/>
      <c r="B38" s="459"/>
      <c r="C38" s="457"/>
      <c r="D38" s="443"/>
      <c r="E38" s="263" t="s">
        <v>104</v>
      </c>
      <c r="F38" s="263" t="s">
        <v>105</v>
      </c>
      <c r="G38" s="42" t="s">
        <v>106</v>
      </c>
      <c r="H38" s="45">
        <v>2430.2541264244469</v>
      </c>
      <c r="I38" s="45">
        <v>2430.2541264244473</v>
      </c>
      <c r="J38" s="45">
        <v>2430.2541264244469</v>
      </c>
      <c r="K38" s="45">
        <v>0</v>
      </c>
      <c r="L38" s="45">
        <v>0</v>
      </c>
      <c r="M38" s="45">
        <v>0</v>
      </c>
      <c r="N38" s="45">
        <v>1822.6905948183351</v>
      </c>
      <c r="O38" s="45">
        <v>1822.6905948183351</v>
      </c>
      <c r="P38" s="45">
        <v>0</v>
      </c>
      <c r="Q38" s="45">
        <v>0</v>
      </c>
      <c r="R38" s="45">
        <v>0</v>
      </c>
      <c r="S38" s="45">
        <v>0</v>
      </c>
      <c r="T38" s="45">
        <v>1822.6905948183351</v>
      </c>
      <c r="U38" s="45">
        <v>2430.2541264244469</v>
      </c>
      <c r="V38" s="45">
        <v>2430.2541264244469</v>
      </c>
      <c r="W38" s="45">
        <v>2430.2541264244469</v>
      </c>
      <c r="X38" s="45">
        <v>0</v>
      </c>
      <c r="Y38" s="45">
        <v>0</v>
      </c>
      <c r="Z38" s="45">
        <v>0</v>
      </c>
      <c r="AA38" s="45">
        <v>1215.1270632122234</v>
      </c>
      <c r="AB38" s="45">
        <v>1215.1270632122234</v>
      </c>
      <c r="AC38" s="45">
        <v>1215.1270632122234</v>
      </c>
      <c r="AD38" s="45">
        <v>1822.6905948183353</v>
      </c>
      <c r="AE38" s="45">
        <v>0</v>
      </c>
      <c r="AF38" s="45">
        <v>1215.1270632122234</v>
      </c>
      <c r="AG38" s="45">
        <v>0</v>
      </c>
      <c r="AH38" s="45">
        <v>0</v>
      </c>
      <c r="AI38" s="45">
        <v>0</v>
      </c>
      <c r="AJ38" s="45">
        <v>0</v>
      </c>
      <c r="AK38" s="45">
        <v>0</v>
      </c>
      <c r="AL38" s="45">
        <v>0</v>
      </c>
      <c r="AM38" s="45">
        <v>0</v>
      </c>
      <c r="AN38" s="44">
        <f>'6. Kultūras EP'!V122</f>
        <v>1789.8999999999994</v>
      </c>
    </row>
    <row r="39" spans="1:40" ht="22.5" x14ac:dyDescent="0.25">
      <c r="A39" s="454"/>
      <c r="B39" s="459"/>
      <c r="C39" s="457"/>
      <c r="D39" s="443" t="s">
        <v>107</v>
      </c>
      <c r="E39" s="264" t="s">
        <v>108</v>
      </c>
      <c r="F39" s="264" t="s">
        <v>109</v>
      </c>
      <c r="G39" s="42" t="s">
        <v>110</v>
      </c>
      <c r="H39" s="45">
        <v>0.25815887332858611</v>
      </c>
      <c r="I39" s="45">
        <v>0.25815887332858611</v>
      </c>
      <c r="J39" s="45">
        <v>0.25815887332858611</v>
      </c>
      <c r="K39" s="45">
        <v>0</v>
      </c>
      <c r="L39" s="45">
        <v>0</v>
      </c>
      <c r="M39" s="45">
        <v>0</v>
      </c>
      <c r="N39" s="45">
        <v>0.19361915499643956</v>
      </c>
      <c r="O39" s="45">
        <v>0.19361915499643956</v>
      </c>
      <c r="P39" s="45">
        <v>0</v>
      </c>
      <c r="Q39" s="45">
        <v>0</v>
      </c>
      <c r="R39" s="45">
        <v>0</v>
      </c>
      <c r="S39" s="45">
        <v>0</v>
      </c>
      <c r="T39" s="45">
        <v>0.25815887332858611</v>
      </c>
      <c r="U39" s="45">
        <v>0.25815887332858611</v>
      </c>
      <c r="V39" s="45">
        <v>0.25815887332858611</v>
      </c>
      <c r="W39" s="45">
        <v>0.25815887332858611</v>
      </c>
      <c r="X39" s="45">
        <v>0</v>
      </c>
      <c r="Y39" s="45">
        <v>0</v>
      </c>
      <c r="Z39" s="45">
        <v>0</v>
      </c>
      <c r="AA39" s="45">
        <v>0.12907943666429306</v>
      </c>
      <c r="AB39" s="45">
        <v>0</v>
      </c>
      <c r="AC39" s="45">
        <v>0</v>
      </c>
      <c r="AD39" s="45">
        <v>0</v>
      </c>
      <c r="AE39" s="45">
        <v>0</v>
      </c>
      <c r="AF39" s="45">
        <v>0</v>
      </c>
      <c r="AG39" s="45">
        <v>0</v>
      </c>
      <c r="AH39" s="45">
        <v>0</v>
      </c>
      <c r="AI39" s="45">
        <v>0</v>
      </c>
      <c r="AJ39" s="45">
        <v>0</v>
      </c>
      <c r="AK39" s="45">
        <v>0</v>
      </c>
      <c r="AL39" s="45">
        <v>0</v>
      </c>
      <c r="AM39" s="45">
        <v>0</v>
      </c>
      <c r="AN39" s="44">
        <f>'6. Kultūras EP'!AD122</f>
        <v>0.12280278509597289</v>
      </c>
    </row>
    <row r="40" spans="1:40" ht="22.5" x14ac:dyDescent="0.25">
      <c r="A40" s="454"/>
      <c r="B40" s="459"/>
      <c r="C40" s="457"/>
      <c r="D40" s="443"/>
      <c r="E40" s="263" t="s">
        <v>111</v>
      </c>
      <c r="F40" s="49" t="s">
        <v>112</v>
      </c>
      <c r="G40" s="53" t="s">
        <v>113</v>
      </c>
      <c r="H40" s="45">
        <v>1.1082190201729105</v>
      </c>
      <c r="I40" s="45">
        <v>0</v>
      </c>
      <c r="J40" s="45">
        <v>0</v>
      </c>
      <c r="K40" s="45">
        <v>0</v>
      </c>
      <c r="L40" s="45">
        <v>0</v>
      </c>
      <c r="M40" s="45">
        <v>0</v>
      </c>
      <c r="N40" s="45">
        <v>0</v>
      </c>
      <c r="O40" s="45">
        <v>0</v>
      </c>
      <c r="P40" s="45">
        <v>0</v>
      </c>
      <c r="Q40" s="45">
        <v>0</v>
      </c>
      <c r="R40" s="45">
        <v>0</v>
      </c>
      <c r="S40" s="45">
        <v>0</v>
      </c>
      <c r="T40" s="45">
        <v>0</v>
      </c>
      <c r="U40" s="45">
        <v>0.55410951008645526</v>
      </c>
      <c r="V40" s="45">
        <v>0</v>
      </c>
      <c r="W40" s="45">
        <v>0.55410951008645526</v>
      </c>
      <c r="X40" s="45">
        <v>0</v>
      </c>
      <c r="Y40" s="45">
        <v>0</v>
      </c>
      <c r="Z40" s="45">
        <v>0</v>
      </c>
      <c r="AA40" s="45">
        <v>0</v>
      </c>
      <c r="AB40" s="45">
        <v>1.1082190201729105</v>
      </c>
      <c r="AC40" s="45">
        <v>0</v>
      </c>
      <c r="AD40" s="45">
        <v>1.1082190201729105</v>
      </c>
      <c r="AE40" s="45">
        <v>0</v>
      </c>
      <c r="AF40" s="45">
        <v>0</v>
      </c>
      <c r="AG40" s="45">
        <v>0</v>
      </c>
      <c r="AH40" s="45">
        <v>0</v>
      </c>
      <c r="AI40" s="45">
        <v>0</v>
      </c>
      <c r="AJ40" s="45">
        <v>0</v>
      </c>
      <c r="AK40" s="45">
        <v>0</v>
      </c>
      <c r="AL40" s="45">
        <v>0</v>
      </c>
      <c r="AM40" s="45">
        <v>0</v>
      </c>
      <c r="AN40" s="44">
        <f>'6. Kultūras EP'!AL122</f>
        <v>0.57892660895747072</v>
      </c>
    </row>
    <row r="41" spans="1:40" ht="22.5" x14ac:dyDescent="0.25">
      <c r="A41" s="454"/>
      <c r="B41" s="459"/>
      <c r="C41" s="458"/>
      <c r="D41" s="443"/>
      <c r="E41" s="263" t="s">
        <v>114</v>
      </c>
      <c r="F41" s="263" t="s">
        <v>115</v>
      </c>
      <c r="G41" s="42" t="s">
        <v>116</v>
      </c>
      <c r="H41" s="45">
        <v>2074.125246936781</v>
      </c>
      <c r="I41" s="45">
        <v>2419.812788092911</v>
      </c>
      <c r="J41" s="45">
        <v>2074.125246936781</v>
      </c>
      <c r="K41" s="45">
        <v>0</v>
      </c>
      <c r="L41" s="45">
        <v>0</v>
      </c>
      <c r="M41" s="45">
        <v>0</v>
      </c>
      <c r="N41" s="45">
        <v>2074.125246936781</v>
      </c>
      <c r="O41" s="45">
        <v>2074.125246936781</v>
      </c>
      <c r="P41" s="45">
        <v>0</v>
      </c>
      <c r="Q41" s="45">
        <v>0</v>
      </c>
      <c r="R41" s="45">
        <v>0</v>
      </c>
      <c r="S41" s="45">
        <v>0</v>
      </c>
      <c r="T41" s="45">
        <v>2419.812788092911</v>
      </c>
      <c r="U41" s="45">
        <v>2419.812788092911</v>
      </c>
      <c r="V41" s="45">
        <v>2419.812788092911</v>
      </c>
      <c r="W41" s="45">
        <v>2765.5003292490414</v>
      </c>
      <c r="X41" s="45">
        <v>0</v>
      </c>
      <c r="Y41" s="45">
        <v>0</v>
      </c>
      <c r="Z41" s="45">
        <v>0</v>
      </c>
      <c r="AA41" s="45">
        <v>1037.0626234683905</v>
      </c>
      <c r="AB41" s="45">
        <v>2074.1252469367814</v>
      </c>
      <c r="AC41" s="45">
        <v>0</v>
      </c>
      <c r="AD41" s="45">
        <v>1037.0626234683905</v>
      </c>
      <c r="AE41" s="45">
        <v>0</v>
      </c>
      <c r="AF41" s="45">
        <v>0</v>
      </c>
      <c r="AG41" s="45">
        <v>0</v>
      </c>
      <c r="AH41" s="45">
        <v>0</v>
      </c>
      <c r="AI41" s="45">
        <v>0</v>
      </c>
      <c r="AJ41" s="45">
        <v>0</v>
      </c>
      <c r="AK41" s="45">
        <v>0</v>
      </c>
      <c r="AL41" s="45">
        <v>0</v>
      </c>
      <c r="AM41" s="45">
        <v>0</v>
      </c>
      <c r="AN41" s="44">
        <f>'6. Kultūras EP'!AT122</f>
        <v>1730.7795859992468</v>
      </c>
    </row>
    <row r="42" spans="1:40" x14ac:dyDescent="0.25">
      <c r="A42" s="454"/>
      <c r="B42" s="459"/>
      <c r="C42" s="418" t="str">
        <f>'2. Datu ievade'!AL6</f>
        <v>Lietotāja definēta un aprēķināta papildus indikatora vērtība</v>
      </c>
      <c r="D42" s="419"/>
      <c r="E42" s="419"/>
      <c r="F42" s="420"/>
      <c r="G42" s="51" t="str">
        <f>'2. Datu ievade'!AL7</f>
        <v>C6</v>
      </c>
      <c r="H42" s="45">
        <v>0</v>
      </c>
      <c r="I42" s="45">
        <v>0</v>
      </c>
      <c r="J42" s="45">
        <v>0</v>
      </c>
      <c r="K42" s="45">
        <v>0</v>
      </c>
      <c r="L42" s="45">
        <v>0</v>
      </c>
      <c r="M42" s="45">
        <v>0</v>
      </c>
      <c r="N42" s="45">
        <v>0</v>
      </c>
      <c r="O42" s="45">
        <v>0</v>
      </c>
      <c r="P42" s="45">
        <v>0</v>
      </c>
      <c r="Q42" s="45">
        <v>0</v>
      </c>
      <c r="R42" s="45">
        <v>0</v>
      </c>
      <c r="S42" s="45">
        <v>0</v>
      </c>
      <c r="T42" s="45">
        <v>0</v>
      </c>
      <c r="U42" s="45">
        <v>0</v>
      </c>
      <c r="V42" s="45">
        <v>0</v>
      </c>
      <c r="W42" s="45">
        <v>0</v>
      </c>
      <c r="X42" s="45">
        <v>0</v>
      </c>
      <c r="Y42" s="45">
        <v>0</v>
      </c>
      <c r="Z42" s="45">
        <v>0</v>
      </c>
      <c r="AA42" s="45">
        <v>0</v>
      </c>
      <c r="AB42" s="45">
        <v>0</v>
      </c>
      <c r="AC42" s="45">
        <v>0</v>
      </c>
      <c r="AD42" s="45">
        <v>0</v>
      </c>
      <c r="AE42" s="45">
        <v>0</v>
      </c>
      <c r="AF42" s="45">
        <v>0</v>
      </c>
      <c r="AG42" s="45">
        <v>0</v>
      </c>
      <c r="AH42" s="45">
        <v>0</v>
      </c>
      <c r="AI42" s="45">
        <v>0</v>
      </c>
      <c r="AJ42" s="45">
        <v>0</v>
      </c>
      <c r="AK42" s="45">
        <v>0</v>
      </c>
      <c r="AL42" s="45">
        <v>0</v>
      </c>
      <c r="AM42" s="45">
        <v>0</v>
      </c>
      <c r="AN42" s="44">
        <f>'6. Kultūras EP'!AW122</f>
        <v>0</v>
      </c>
    </row>
    <row r="43" spans="1:40" x14ac:dyDescent="0.25">
      <c r="A43" s="454"/>
      <c r="B43" s="459"/>
      <c r="C43" s="418" t="str">
        <f>'2. Datu ievade'!AM6</f>
        <v>Lietotāja definēta un aprēķināta papildus indikatora vērtība</v>
      </c>
      <c r="D43" s="419"/>
      <c r="E43" s="419"/>
      <c r="F43" s="420"/>
      <c r="G43" s="51" t="str">
        <f>'2. Datu ievade'!AM7</f>
        <v>C7</v>
      </c>
      <c r="H43" s="45">
        <v>0</v>
      </c>
      <c r="I43" s="45">
        <v>0</v>
      </c>
      <c r="J43" s="45">
        <v>0</v>
      </c>
      <c r="K43" s="45">
        <v>0</v>
      </c>
      <c r="L43" s="45">
        <v>0</v>
      </c>
      <c r="M43" s="45">
        <v>0</v>
      </c>
      <c r="N43" s="45">
        <v>0</v>
      </c>
      <c r="O43" s="45">
        <v>0</v>
      </c>
      <c r="P43" s="45">
        <v>0</v>
      </c>
      <c r="Q43" s="45">
        <v>0</v>
      </c>
      <c r="R43" s="45">
        <v>0</v>
      </c>
      <c r="S43" s="45">
        <v>0</v>
      </c>
      <c r="T43" s="45">
        <v>0</v>
      </c>
      <c r="U43" s="45">
        <v>0</v>
      </c>
      <c r="V43" s="45">
        <v>0</v>
      </c>
      <c r="W43" s="45">
        <v>0</v>
      </c>
      <c r="X43" s="45">
        <v>0</v>
      </c>
      <c r="Y43" s="45">
        <v>0</v>
      </c>
      <c r="Z43" s="45">
        <v>0</v>
      </c>
      <c r="AA43" s="45">
        <v>0</v>
      </c>
      <c r="AB43" s="45">
        <v>0</v>
      </c>
      <c r="AC43" s="45">
        <v>0</v>
      </c>
      <c r="AD43" s="45">
        <v>0</v>
      </c>
      <c r="AE43" s="45">
        <v>0</v>
      </c>
      <c r="AF43" s="45">
        <v>0</v>
      </c>
      <c r="AG43" s="45">
        <v>0</v>
      </c>
      <c r="AH43" s="45">
        <v>0</v>
      </c>
      <c r="AI43" s="45">
        <v>0</v>
      </c>
      <c r="AJ43" s="45">
        <v>0</v>
      </c>
      <c r="AK43" s="45">
        <v>0</v>
      </c>
      <c r="AL43" s="45">
        <v>0</v>
      </c>
      <c r="AM43" s="45">
        <v>0</v>
      </c>
      <c r="AN43" s="44">
        <f>'6. Kultūras EP'!AZ122</f>
        <v>0</v>
      </c>
    </row>
    <row r="44" spans="1:40" x14ac:dyDescent="0.25">
      <c r="A44" s="454"/>
      <c r="B44" s="459"/>
      <c r="C44" s="418" t="str">
        <f>'2. Datu ievade'!AN6</f>
        <v>Lietotāja definēta un aprēķināta papildus indikatora vērtība</v>
      </c>
      <c r="D44" s="419"/>
      <c r="E44" s="419"/>
      <c r="F44" s="420"/>
      <c r="G44" s="51" t="str">
        <f>'2. Datu ievade'!AN7</f>
        <v>C8</v>
      </c>
      <c r="H44" s="45">
        <v>0</v>
      </c>
      <c r="I44" s="45">
        <v>0</v>
      </c>
      <c r="J44" s="45">
        <v>0</v>
      </c>
      <c r="K44" s="45">
        <v>0</v>
      </c>
      <c r="L44" s="45">
        <v>0</v>
      </c>
      <c r="M44" s="45">
        <v>0</v>
      </c>
      <c r="N44" s="45">
        <v>0</v>
      </c>
      <c r="O44" s="45">
        <v>0</v>
      </c>
      <c r="P44" s="45">
        <v>0</v>
      </c>
      <c r="Q44" s="45">
        <v>0</v>
      </c>
      <c r="R44" s="45">
        <v>0</v>
      </c>
      <c r="S44" s="45">
        <v>0</v>
      </c>
      <c r="T44" s="45">
        <v>0</v>
      </c>
      <c r="U44" s="45">
        <v>0</v>
      </c>
      <c r="V44" s="45">
        <v>0</v>
      </c>
      <c r="W44" s="45">
        <v>0</v>
      </c>
      <c r="X44" s="45">
        <v>0</v>
      </c>
      <c r="Y44" s="45">
        <v>0</v>
      </c>
      <c r="Z44" s="45">
        <v>0</v>
      </c>
      <c r="AA44" s="45">
        <v>0</v>
      </c>
      <c r="AB44" s="45">
        <v>0</v>
      </c>
      <c r="AC44" s="45">
        <v>0</v>
      </c>
      <c r="AD44" s="45">
        <v>0</v>
      </c>
      <c r="AE44" s="45">
        <v>0</v>
      </c>
      <c r="AF44" s="45">
        <v>0</v>
      </c>
      <c r="AG44" s="45">
        <v>0</v>
      </c>
      <c r="AH44" s="45">
        <v>0</v>
      </c>
      <c r="AI44" s="45">
        <v>0</v>
      </c>
      <c r="AJ44" s="45">
        <v>0</v>
      </c>
      <c r="AK44" s="45">
        <v>0</v>
      </c>
      <c r="AL44" s="45">
        <v>0</v>
      </c>
      <c r="AM44" s="45">
        <v>0</v>
      </c>
      <c r="AN44" s="44">
        <f>'6. Kultūras EP'!BC122</f>
        <v>0</v>
      </c>
    </row>
    <row r="45" spans="1:40" ht="15.75" x14ac:dyDescent="0.25">
      <c r="A45" s="455"/>
      <c r="B45" s="459"/>
      <c r="C45" s="446" t="s">
        <v>11</v>
      </c>
      <c r="D45" s="447"/>
      <c r="E45" s="447"/>
      <c r="F45" s="447"/>
      <c r="G45" s="448"/>
      <c r="H45" s="47">
        <f>SUM(H37:H44)</f>
        <v>4541.9657512547292</v>
      </c>
      <c r="I45" s="47">
        <f t="shared" ref="I45:AM45" si="2">SUM(I37:I44)</f>
        <v>4886.5450733906873</v>
      </c>
      <c r="J45" s="47">
        <f t="shared" si="2"/>
        <v>4540.8575322345569</v>
      </c>
      <c r="K45" s="47">
        <f t="shared" si="2"/>
        <v>0</v>
      </c>
      <c r="L45" s="47">
        <f t="shared" si="2"/>
        <v>0</v>
      </c>
      <c r="M45" s="47">
        <f t="shared" si="2"/>
        <v>0</v>
      </c>
      <c r="N45" s="47">
        <f t="shared" si="2"/>
        <v>3933.2294609101127</v>
      </c>
      <c r="O45" s="47">
        <f t="shared" si="2"/>
        <v>3933.2294609101127</v>
      </c>
      <c r="P45" s="47">
        <f t="shared" si="2"/>
        <v>0</v>
      </c>
      <c r="Q45" s="47">
        <f t="shared" si="2"/>
        <v>0</v>
      </c>
      <c r="R45" s="47">
        <f t="shared" si="2"/>
        <v>0</v>
      </c>
      <c r="S45" s="47">
        <f t="shared" si="2"/>
        <v>0</v>
      </c>
      <c r="T45" s="47">
        <f t="shared" si="2"/>
        <v>4245.2198995949884</v>
      </c>
      <c r="U45" s="47">
        <f t="shared" si="2"/>
        <v>4853.3375407111871</v>
      </c>
      <c r="V45" s="47">
        <f t="shared" si="2"/>
        <v>4852.7834312011</v>
      </c>
      <c r="W45" s="47">
        <f t="shared" si="2"/>
        <v>5198.2056292638463</v>
      </c>
      <c r="X45" s="47">
        <f t="shared" si="2"/>
        <v>0</v>
      </c>
      <c r="Y45" s="47">
        <f t="shared" si="2"/>
        <v>0</v>
      </c>
      <c r="Z45" s="47">
        <f t="shared" si="2"/>
        <v>0</v>
      </c>
      <c r="AA45" s="47">
        <f t="shared" si="2"/>
        <v>2253.1382187207496</v>
      </c>
      <c r="AB45" s="47">
        <f t="shared" si="2"/>
        <v>3291.1799817726492</v>
      </c>
      <c r="AC45" s="47">
        <f t="shared" si="2"/>
        <v>1215.9465158156947</v>
      </c>
      <c r="AD45" s="47">
        <f t="shared" si="2"/>
        <v>2861.6808899103698</v>
      </c>
      <c r="AE45" s="47">
        <f t="shared" si="2"/>
        <v>0</v>
      </c>
      <c r="AF45" s="47">
        <f t="shared" si="2"/>
        <v>1215.9465158156947</v>
      </c>
      <c r="AG45" s="47">
        <f t="shared" si="2"/>
        <v>0</v>
      </c>
      <c r="AH45" s="47">
        <f t="shared" si="2"/>
        <v>0</v>
      </c>
      <c r="AI45" s="47">
        <f t="shared" si="2"/>
        <v>0</v>
      </c>
      <c r="AJ45" s="47">
        <f t="shared" si="2"/>
        <v>0</v>
      </c>
      <c r="AK45" s="47">
        <f t="shared" si="2"/>
        <v>0</v>
      </c>
      <c r="AL45" s="47">
        <f t="shared" si="2"/>
        <v>0</v>
      </c>
      <c r="AM45" s="47">
        <f t="shared" si="2"/>
        <v>0</v>
      </c>
      <c r="AN45" s="48">
        <f>SUM(AN37:AN44)</f>
        <v>3531.3160161836649</v>
      </c>
    </row>
    <row r="46" spans="1:40" s="54" customFormat="1" ht="18.75" x14ac:dyDescent="0.3">
      <c r="G46" s="55" t="s">
        <v>117</v>
      </c>
      <c r="H46" s="55">
        <f>H36+H19+H45</f>
        <v>25514.330429136993</v>
      </c>
      <c r="I46" s="55">
        <f t="shared" ref="I46:AM46" si="3">I36+I19+I45</f>
        <v>18168.003851770169</v>
      </c>
      <c r="J46" s="55">
        <f t="shared" si="3"/>
        <v>25719.490898916145</v>
      </c>
      <c r="K46" s="55">
        <f t="shared" si="3"/>
        <v>0</v>
      </c>
      <c r="L46" s="55">
        <f t="shared" si="3"/>
        <v>0</v>
      </c>
      <c r="M46" s="55">
        <f t="shared" si="3"/>
        <v>0</v>
      </c>
      <c r="N46" s="55">
        <f t="shared" si="3"/>
        <v>7573.4643719611558</v>
      </c>
      <c r="O46" s="55">
        <f t="shared" si="3"/>
        <v>10850.931038627823</v>
      </c>
      <c r="P46" s="55">
        <f t="shared" si="3"/>
        <v>0</v>
      </c>
      <c r="Q46" s="55">
        <f t="shared" si="3"/>
        <v>0</v>
      </c>
      <c r="R46" s="55">
        <f t="shared" si="3"/>
        <v>0</v>
      </c>
      <c r="S46" s="55">
        <f t="shared" si="3"/>
        <v>0</v>
      </c>
      <c r="T46" s="55">
        <f t="shared" si="3"/>
        <v>36935.832391918411</v>
      </c>
      <c r="U46" s="55">
        <f t="shared" si="3"/>
        <v>42738.985530822421</v>
      </c>
      <c r="V46" s="55">
        <f t="shared" si="3"/>
        <v>41113.965118926819</v>
      </c>
      <c r="W46" s="55">
        <f t="shared" si="3"/>
        <v>46506.170286041743</v>
      </c>
      <c r="X46" s="55">
        <f t="shared" si="3"/>
        <v>0</v>
      </c>
      <c r="Y46" s="55">
        <f t="shared" si="3"/>
        <v>0</v>
      </c>
      <c r="Z46" s="55">
        <f t="shared" si="3"/>
        <v>0</v>
      </c>
      <c r="AA46" s="55">
        <f t="shared" si="3"/>
        <v>2296.3382187207494</v>
      </c>
      <c r="AB46" s="55">
        <f t="shared" si="3"/>
        <v>3436.1477681319329</v>
      </c>
      <c r="AC46" s="55">
        <f t="shared" si="3"/>
        <v>1220.7366350283369</v>
      </c>
      <c r="AD46" s="55">
        <f t="shared" si="3"/>
        <v>2941.3499619089748</v>
      </c>
      <c r="AE46" s="55">
        <f t="shared" si="3"/>
        <v>0</v>
      </c>
      <c r="AF46" s="55">
        <f t="shared" si="3"/>
        <v>1215.9465158156947</v>
      </c>
      <c r="AG46" s="55">
        <f t="shared" si="3"/>
        <v>0</v>
      </c>
      <c r="AH46" s="55">
        <f t="shared" si="3"/>
        <v>0</v>
      </c>
      <c r="AI46" s="55">
        <f t="shared" si="3"/>
        <v>0</v>
      </c>
      <c r="AJ46" s="55">
        <f t="shared" si="3"/>
        <v>0</v>
      </c>
      <c r="AK46" s="55">
        <f t="shared" si="3"/>
        <v>0</v>
      </c>
      <c r="AL46" s="55">
        <f t="shared" si="3"/>
        <v>0</v>
      </c>
      <c r="AM46" s="55">
        <f t="shared" si="3"/>
        <v>0</v>
      </c>
      <c r="AN46" s="56">
        <f>AN45+AN36+AN19</f>
        <v>16709.109336927439</v>
      </c>
    </row>
    <row r="47" spans="1:40" x14ac:dyDescent="0.25">
      <c r="B47" s="29"/>
      <c r="C47" s="29"/>
      <c r="D47" s="29"/>
      <c r="E47" s="29"/>
      <c r="F47" s="29"/>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row>
    <row r="54" spans="2:39" x14ac:dyDescent="0.25">
      <c r="B54" s="29"/>
      <c r="C54" s="29"/>
      <c r="D54" s="29"/>
      <c r="E54" s="29"/>
      <c r="F54" s="29"/>
      <c r="G54" s="30"/>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row>
    <row r="55" spans="2:39" x14ac:dyDescent="0.25">
      <c r="B55" s="29"/>
      <c r="C55" s="29"/>
      <c r="D55" s="29"/>
      <c r="E55" s="29"/>
      <c r="F55" s="29"/>
      <c r="H55" s="33"/>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row>
  </sheetData>
  <sheetProtection algorithmName="SHA-512" hashValue="vTlbIR9uM+BKmxQSR1l9PR3rGAepefFtf/jU08SaupvpU1Ru1yTZyI5QCesQegBl7q8kVh8iv/9RdyUmSwJeWg==" saltValue="M3uCYaGjzbaKmqDoo5t5AQ==" spinCount="100000" sheet="1" objects="1" scenarios="1"/>
  <mergeCells count="68">
    <mergeCell ref="AF7:AF8"/>
    <mergeCell ref="AG7:AG8"/>
    <mergeCell ref="AH7:AH8"/>
    <mergeCell ref="AB6:AI6"/>
    <mergeCell ref="A2:AN2"/>
    <mergeCell ref="A3:AN3"/>
    <mergeCell ref="H5:AM5"/>
    <mergeCell ref="B6:F9"/>
    <mergeCell ref="G6:G8"/>
    <mergeCell ref="H6:H8"/>
    <mergeCell ref="I6:M6"/>
    <mergeCell ref="N6:S6"/>
    <mergeCell ref="AK6:AK8"/>
    <mergeCell ref="AL6:AL8"/>
    <mergeCell ref="AM6:AM8"/>
    <mergeCell ref="I7:I8"/>
    <mergeCell ref="M7:M8"/>
    <mergeCell ref="S7:S8"/>
    <mergeCell ref="T6:Z6"/>
    <mergeCell ref="AJ6:AJ8"/>
    <mergeCell ref="D20:D22"/>
    <mergeCell ref="C23:C27"/>
    <mergeCell ref="D23:D24"/>
    <mergeCell ref="C36:G36"/>
    <mergeCell ref="AN6:AN10"/>
    <mergeCell ref="J7:J8"/>
    <mergeCell ref="K7:K8"/>
    <mergeCell ref="L7:L8"/>
    <mergeCell ref="N7:P7"/>
    <mergeCell ref="Q7:Q8"/>
    <mergeCell ref="R7:R8"/>
    <mergeCell ref="X7:X8"/>
    <mergeCell ref="Y7:Y8"/>
    <mergeCell ref="Z7:Z8"/>
    <mergeCell ref="AD7:AD8"/>
    <mergeCell ref="AE7:AE8"/>
    <mergeCell ref="AB7:AB8"/>
    <mergeCell ref="AC7:AC8"/>
    <mergeCell ref="T7:U7"/>
    <mergeCell ref="AA6:AA8"/>
    <mergeCell ref="A10:A45"/>
    <mergeCell ref="B11:B19"/>
    <mergeCell ref="C11:C12"/>
    <mergeCell ref="D11:D12"/>
    <mergeCell ref="C13:C14"/>
    <mergeCell ref="C35:F35"/>
    <mergeCell ref="D13:D14"/>
    <mergeCell ref="C16:F16"/>
    <mergeCell ref="C17:F17"/>
    <mergeCell ref="C18:F18"/>
    <mergeCell ref="C19:G19"/>
    <mergeCell ref="C20:C22"/>
    <mergeCell ref="AI7:AI8"/>
    <mergeCell ref="B20:B36"/>
    <mergeCell ref="B37:B45"/>
    <mergeCell ref="C37:C41"/>
    <mergeCell ref="D37:D38"/>
    <mergeCell ref="D39:D41"/>
    <mergeCell ref="C42:F42"/>
    <mergeCell ref="C43:F43"/>
    <mergeCell ref="C44:F44"/>
    <mergeCell ref="C45:G45"/>
    <mergeCell ref="C28:C32"/>
    <mergeCell ref="D31:D32"/>
    <mergeCell ref="C33:F33"/>
    <mergeCell ref="C34:F34"/>
    <mergeCell ref="D25:D26"/>
    <mergeCell ref="V7:W7"/>
  </mergeCells>
  <pageMargins left="0.25" right="0.25" top="0.75" bottom="0.75" header="0.3" footer="0.3"/>
  <pageSetup paperSize="9" scale="39" orientation="landscape"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E7"/>
  <sheetViews>
    <sheetView workbookViewId="0">
      <selection activeCell="A7" sqref="A7"/>
    </sheetView>
  </sheetViews>
  <sheetFormatPr defaultRowHeight="15" x14ac:dyDescent="0.25"/>
  <cols>
    <col min="5" max="5" width="34.42578125" customWidth="1"/>
  </cols>
  <sheetData>
    <row r="2" spans="1:5" x14ac:dyDescent="0.25">
      <c r="A2" s="466" t="s">
        <v>267</v>
      </c>
      <c r="B2" s="466"/>
      <c r="C2" s="466"/>
      <c r="D2" s="466"/>
      <c r="E2" s="466"/>
    </row>
    <row r="4" spans="1:5" x14ac:dyDescent="0.25">
      <c r="B4" s="20" t="s">
        <v>240</v>
      </c>
      <c r="E4" s="20" t="s">
        <v>266</v>
      </c>
    </row>
    <row r="5" spans="1:5" x14ac:dyDescent="0.25">
      <c r="B5" s="20">
        <v>0</v>
      </c>
      <c r="E5" s="20" t="s">
        <v>252</v>
      </c>
    </row>
    <row r="6" spans="1:5" x14ac:dyDescent="0.25">
      <c r="B6" s="20">
        <v>1</v>
      </c>
      <c r="E6" s="20" t="s">
        <v>275</v>
      </c>
    </row>
    <row r="7" spans="1:5" x14ac:dyDescent="0.25">
      <c r="E7" s="20" t="s">
        <v>253</v>
      </c>
    </row>
  </sheetData>
  <mergeCells count="1">
    <mergeCell ref="A2:E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
  <sheetViews>
    <sheetView topLeftCell="A16" zoomScale="68" zoomScaleNormal="68" workbookViewId="0">
      <selection activeCell="Y19" sqref="Y19"/>
    </sheetView>
  </sheetViews>
  <sheetFormatPr defaultColWidth="9" defaultRowHeight="15" x14ac:dyDescent="0.25"/>
  <cols>
    <col min="1" max="16384" width="9" style="32"/>
  </cols>
  <sheetData/>
  <sheetProtection password="AA5E" sheet="1" objects="1" scenarios="1"/>
  <pageMargins left="0.25" right="0.25" top="0.75" bottom="0.75" header="0.3" footer="0.3"/>
  <pageSetup paperSize="9" scale="77" orientation="landscape" horizontalDpi="0"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
  <sheetViews>
    <sheetView topLeftCell="A24" zoomScale="80" zoomScaleNormal="80" workbookViewId="0">
      <selection activeCell="W15" sqref="W15"/>
    </sheetView>
  </sheetViews>
  <sheetFormatPr defaultColWidth="9" defaultRowHeight="15" x14ac:dyDescent="0.25"/>
  <cols>
    <col min="1" max="16384" width="9" style="32"/>
  </cols>
  <sheetData/>
  <sheetProtection password="AA5E" sheet="1" objects="1" scenarios="1"/>
  <pageMargins left="0.25" right="0.25" top="0.75" bottom="0.75" header="0.3" footer="0.3"/>
  <pageSetup paperSize="9" scale="77" orientation="landscape" horizontalDpi="0"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E6"/>
  <sheetViews>
    <sheetView workbookViewId="0">
      <selection activeCell="E3" sqref="E3"/>
    </sheetView>
  </sheetViews>
  <sheetFormatPr defaultRowHeight="15" x14ac:dyDescent="0.25"/>
  <cols>
    <col min="2" max="2" width="15.42578125" bestFit="1" customWidth="1"/>
    <col min="3" max="5" width="9.85546875" bestFit="1" customWidth="1"/>
  </cols>
  <sheetData>
    <row r="2" spans="2:5" x14ac:dyDescent="0.25">
      <c r="B2" t="s">
        <v>301</v>
      </c>
      <c r="C2" t="s">
        <v>306</v>
      </c>
      <c r="D2" t="s">
        <v>280</v>
      </c>
      <c r="E2" t="s">
        <v>307</v>
      </c>
    </row>
    <row r="3" spans="2:5" x14ac:dyDescent="0.25">
      <c r="B3" t="s">
        <v>305</v>
      </c>
      <c r="C3" s="24">
        <f>'3. S1 Kopsavilkums'!AN46</f>
        <v>25040.489394511176</v>
      </c>
      <c r="D3" s="24">
        <f>'4. S2 Kopsavilkums'!AN46</f>
        <v>25040.489394511183</v>
      </c>
      <c r="E3" s="24">
        <f>'5. S3 Kopsavilkums'!AN46</f>
        <v>16709.109336927439</v>
      </c>
    </row>
    <row r="4" spans="2:5" x14ac:dyDescent="0.25">
      <c r="B4" t="s">
        <v>302</v>
      </c>
      <c r="C4" s="24">
        <f>'3. S1 Kopsavilkums'!AN19</f>
        <v>3721.4226628589399</v>
      </c>
      <c r="D4" s="24">
        <f>'4. S2 Kopsavilkums'!AN19</f>
        <v>3721.4226628589408</v>
      </c>
      <c r="E4" s="24">
        <f>'5. S3 Kopsavilkums'!AN19</f>
        <v>1913.5188495356435</v>
      </c>
    </row>
    <row r="5" spans="2:5" x14ac:dyDescent="0.25">
      <c r="B5" t="s">
        <v>303</v>
      </c>
      <c r="C5" s="24">
        <f>'3. S1 Kopsavilkums'!AN36</f>
        <v>17558.850889725254</v>
      </c>
      <c r="D5" s="24">
        <f>'4. S2 Kopsavilkums'!AN36</f>
        <v>17558.850889725254</v>
      </c>
      <c r="E5" s="24">
        <f>'5. S3 Kopsavilkums'!AN36</f>
        <v>11264.274471208128</v>
      </c>
    </row>
    <row r="6" spans="2:5" x14ac:dyDescent="0.25">
      <c r="B6" t="s">
        <v>304</v>
      </c>
      <c r="C6" s="24">
        <f>'3. S1 Kopsavilkums'!AN45</f>
        <v>3760.2158419269854</v>
      </c>
      <c r="D6" s="24">
        <f>'4. S2 Kopsavilkums'!AN45</f>
        <v>3760.2158419269863</v>
      </c>
      <c r="E6" s="24">
        <f>'5. S3 Kopsavilkums'!AN45</f>
        <v>3531.3160161836649</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F24"/>
  <sheetViews>
    <sheetView zoomScale="79" zoomScaleNormal="79" workbookViewId="0">
      <selection activeCell="E4" sqref="E4"/>
    </sheetView>
  </sheetViews>
  <sheetFormatPr defaultRowHeight="15" x14ac:dyDescent="0.25"/>
  <cols>
    <col min="2" max="2" width="10.7109375" style="19" customWidth="1"/>
    <col min="3" max="3" width="10.140625" style="19" customWidth="1"/>
    <col min="4" max="4" width="9.42578125" bestFit="1" customWidth="1"/>
    <col min="5" max="5" width="11.85546875" customWidth="1"/>
    <col min="6" max="6" width="12" customWidth="1"/>
  </cols>
  <sheetData>
    <row r="2" spans="2:6" x14ac:dyDescent="0.25">
      <c r="B2" s="467" t="s">
        <v>268</v>
      </c>
      <c r="C2" s="467"/>
      <c r="E2" s="467" t="s">
        <v>269</v>
      </c>
      <c r="F2" s="467"/>
    </row>
    <row r="3" spans="2:6" x14ac:dyDescent="0.25">
      <c r="B3" s="22" t="s">
        <v>15</v>
      </c>
      <c r="C3" s="22" t="str">
        <f>IF(SUM('4. Nodrošinājuma EP'!K$7:K$38)=SUM('3. S1 Kopsavilkums'!H11:AI11),"OK","KĻŪDA")</f>
        <v>OK</v>
      </c>
      <c r="D3" s="21"/>
      <c r="E3" s="23" t="str">
        <f>IF(SUM('3. S1 Kopsavilkums'!H46:AM46)=SUM('3. S1 Kopsavilkums'!H37:AM44,'3. S1 Kopsavilkums'!H20:AM35,'3. S1 Kopsavilkums'!H11:AM18),"OK","KĻŪDA")</f>
        <v>OK</v>
      </c>
    </row>
    <row r="4" spans="2:6" x14ac:dyDescent="0.25">
      <c r="B4" s="22" t="s">
        <v>17</v>
      </c>
      <c r="C4" s="22" t="str">
        <f>IF(SUM('4. Nodrošinājuma EP'!P$7:P$38)=SUM('3. S1 Kopsavilkums'!H12:AI12),"OK","KĻŪDA")</f>
        <v>OK</v>
      </c>
      <c r="D4" s="21"/>
    </row>
    <row r="5" spans="2:6" x14ac:dyDescent="0.25">
      <c r="B5" s="22" t="s">
        <v>45</v>
      </c>
      <c r="C5" s="22" t="str">
        <f>IF(SUM('4. Nodrošinājuma EP'!U$7:U$38)=SUM('3. S1 Kopsavilkums'!H13:AI13),"OK","KĻŪDA")</f>
        <v>OK</v>
      </c>
      <c r="D5" s="21"/>
    </row>
    <row r="6" spans="2:6" x14ac:dyDescent="0.25">
      <c r="B6" s="22" t="s">
        <v>47</v>
      </c>
      <c r="C6" s="22" t="str">
        <f>IF(SUM('4. Nodrošinājuma EP'!AB$7:AB$38)=SUM('3. S1 Kopsavilkums'!H14:AI14),"OK","KĻŪDA")</f>
        <v>OK</v>
      </c>
      <c r="D6" s="21"/>
    </row>
    <row r="7" spans="2:6" x14ac:dyDescent="0.25">
      <c r="B7" s="22" t="s">
        <v>52</v>
      </c>
      <c r="C7" s="22" t="str">
        <f>IF(SUM('4. Nodrošinājuma EP'!AG$7:AG$38)=SUM('3. S1 Kopsavilkums'!H15:AI15),"OK","KĻŪDA")</f>
        <v>OK</v>
      </c>
      <c r="D7" s="21"/>
      <c r="E7" s="21"/>
    </row>
    <row r="8" spans="2:6" x14ac:dyDescent="0.25">
      <c r="B8" s="22" t="s">
        <v>58</v>
      </c>
      <c r="C8" s="22" t="str">
        <f>IF(SUM('5. Regulējošie EP'!N$7:N$38)=SUM('3. S1 Kopsavilkums'!H20:AI20),"OK","KĻŪDA")</f>
        <v>OK</v>
      </c>
    </row>
    <row r="9" spans="2:6" x14ac:dyDescent="0.25">
      <c r="B9" s="22" t="s">
        <v>61</v>
      </c>
      <c r="C9" s="22" t="str">
        <f>IF(SUM('5. Regulējošie EP'!V$7:V$38)=SUM('3. S1 Kopsavilkums'!H21:AI21),"OK","KĻŪDA")</f>
        <v>OK</v>
      </c>
    </row>
    <row r="10" spans="2:6" x14ac:dyDescent="0.25">
      <c r="B10" s="22" t="s">
        <v>64</v>
      </c>
      <c r="C10" s="22" t="str">
        <f>IF(SUM('5. Regulējošie EP'!Z$7:Z$38)=SUM('3. S1 Kopsavilkums'!H22:AI22),"OK","KĻŪDA")</f>
        <v>OK</v>
      </c>
    </row>
    <row r="11" spans="2:6" x14ac:dyDescent="0.25">
      <c r="B11" s="22" t="s">
        <v>69</v>
      </c>
      <c r="C11" s="22" t="str">
        <f>IF(SUM('5. Regulējošie EP'!AH$7:AH$38)=SUM('3. S1 Kopsavilkums'!H23:AI23),"OK","KĻŪDA")</f>
        <v>OK</v>
      </c>
    </row>
    <row r="12" spans="2:6" x14ac:dyDescent="0.25">
      <c r="B12" s="22" t="s">
        <v>72</v>
      </c>
      <c r="C12" s="22" t="str">
        <f>IF(SUM('5. Regulējošie EP'!AM$7:AM$38)=SUM('3. S1 Kopsavilkums'!H24:AI24),"OK","KĻŪDA")</f>
        <v>OK</v>
      </c>
    </row>
    <row r="13" spans="2:6" x14ac:dyDescent="0.25">
      <c r="B13" s="22" t="s">
        <v>75</v>
      </c>
      <c r="C13" s="22" t="str">
        <f>IF(SUM('5. Regulējošie EP'!AW$7:AW$38)=SUM('3. S1 Kopsavilkums'!H25:AI25),"OK","KĻŪDA")</f>
        <v>OK</v>
      </c>
    </row>
    <row r="14" spans="2:6" x14ac:dyDescent="0.25">
      <c r="B14" s="22" t="s">
        <v>80</v>
      </c>
      <c r="C14" s="22" t="str">
        <f>IF(SUM('5. Regulējošie EP'!BE$7:BE$38)=SUM('3. S1 Kopsavilkums'!H27:AI27),"OK","KĻŪDA")</f>
        <v>OK</v>
      </c>
    </row>
    <row r="15" spans="2:6" x14ac:dyDescent="0.25">
      <c r="B15" s="22" t="s">
        <v>85</v>
      </c>
      <c r="C15" s="22" t="str">
        <f>IF(SUM('5. Regulējošie EP'!BM$7:BM$38)=SUM('3. S1 Kopsavilkums'!H28:AI28),"OK","KĻŪDA")</f>
        <v>OK</v>
      </c>
    </row>
    <row r="16" spans="2:6" x14ac:dyDescent="0.25">
      <c r="B16" s="22" t="s">
        <v>88</v>
      </c>
      <c r="C16" s="22" t="str">
        <f>IF(SUM('5. Regulējošie EP'!BU$7:BU$38)=SUM('3. S1 Kopsavilkums'!H29:AI29),"OK","KĻŪDA")</f>
        <v>OK</v>
      </c>
    </row>
    <row r="17" spans="2:3" x14ac:dyDescent="0.25">
      <c r="B17" s="22" t="s">
        <v>91</v>
      </c>
      <c r="C17" s="22" t="str">
        <f>IF(SUM('5. Regulējošie EP'!CC$7:CC$38)=SUM('3. S1 Kopsavilkums'!H30:AI30),"OK","KĻŪDA")</f>
        <v>OK</v>
      </c>
    </row>
    <row r="18" spans="2:3" x14ac:dyDescent="0.25">
      <c r="B18" s="22" t="s">
        <v>94</v>
      </c>
      <c r="C18" s="22" t="str">
        <f>IF(SUM('5. Regulējošie EP'!CK$7:CK$38)=SUM('3. S1 Kopsavilkums'!H31:AI31),"OK","KĻŪDA")</f>
        <v>OK</v>
      </c>
    </row>
    <row r="19" spans="2:3" x14ac:dyDescent="0.25">
      <c r="B19" s="22" t="s">
        <v>97</v>
      </c>
      <c r="C19" s="22" t="str">
        <f>IF(SUM('5. Regulējošie EP'!CS$7:CS$38)=SUM('3. S1 Kopsavilkums'!H32:AI32),"OK","KĻŪDA")</f>
        <v>OK</v>
      </c>
    </row>
    <row r="20" spans="2:3" x14ac:dyDescent="0.25">
      <c r="B20" s="22" t="s">
        <v>103</v>
      </c>
      <c r="C20" s="22" t="str">
        <f>IF(SUM('6. Kultūras EP'!N$7:N$38)=SUM('3. S1 Kopsavilkums'!H37:AI37),"OK","KĻŪDA")</f>
        <v>OK</v>
      </c>
    </row>
    <row r="21" spans="2:3" x14ac:dyDescent="0.25">
      <c r="B21" s="22" t="s">
        <v>106</v>
      </c>
      <c r="C21" s="22" t="str">
        <f>IF(SUM('6. Kultūras EP'!V$7:V$38)=SUM('3. S1 Kopsavilkums'!H38:AI38),"OK","KĻŪDA")</f>
        <v>OK</v>
      </c>
    </row>
    <row r="22" spans="2:3" x14ac:dyDescent="0.25">
      <c r="B22" s="22" t="s">
        <v>110</v>
      </c>
      <c r="C22" s="22" t="str">
        <f>IF(SUM('6. Kultūras EP'!AD$7:AD$38)=SUM('3. S1 Kopsavilkums'!H39:AI39),"OK","KĻŪDA")</f>
        <v>OK</v>
      </c>
    </row>
    <row r="23" spans="2:3" x14ac:dyDescent="0.25">
      <c r="B23" s="22" t="s">
        <v>113</v>
      </c>
      <c r="C23" s="22" t="str">
        <f>IF(SUM('6. Kultūras EP'!AL$7:AL$38)=SUM('3. S1 Kopsavilkums'!H40:AI40),"OK","KĻŪDA")</f>
        <v>OK</v>
      </c>
    </row>
    <row r="24" spans="2:3" x14ac:dyDescent="0.25">
      <c r="B24" s="22" t="s">
        <v>116</v>
      </c>
      <c r="C24" s="22" t="str">
        <f>IF(SUM('6. Kultūras EP'!AT$7:AT$38)=SUM('3. S1 Kopsavilkums'!H41:AI41),"OK","KĻŪDA")</f>
        <v>OK</v>
      </c>
    </row>
  </sheetData>
  <mergeCells count="2">
    <mergeCell ref="B2:C2"/>
    <mergeCell ref="E2:F2"/>
  </mergeCells>
  <pageMargins left="0.7" right="0.7" top="0.75" bottom="0.75" header="0.3" footer="0.3"/>
  <pageSetup paperSize="9" orientation="portrait" horizontalDpi="0" verticalDpi="0" r:id="rId1"/>
  <extLst>
    <ext xmlns:x14="http://schemas.microsoft.com/office/spreadsheetml/2009/9/main" uri="{78C0D931-6437-407d-A8EE-F0AAD7539E65}">
      <x14:conditionalFormattings>
        <x14:conditionalFormatting xmlns:xm="http://schemas.microsoft.com/office/excel/2006/main">
          <x14:cfRule type="containsText" priority="4" operator="containsText" id="{37E06528-C464-49B6-ACC1-C5AF69476223}">
            <xm:f>NOT(ISERROR(SEARCH("KĻŪDA",C3)))</xm:f>
            <xm:f>"KĻŪDA"</xm:f>
            <x14:dxf>
              <font>
                <color rgb="FF9C0006"/>
              </font>
              <fill>
                <patternFill>
                  <bgColor rgb="FFFFC7CE"/>
                </patternFill>
              </fill>
            </x14:dxf>
          </x14:cfRule>
          <xm:sqref>C3</xm:sqref>
        </x14:conditionalFormatting>
        <x14:conditionalFormatting xmlns:xm="http://schemas.microsoft.com/office/excel/2006/main">
          <x14:cfRule type="containsText" priority="1" operator="containsText" id="{483698E1-4A92-4C75-A24D-6F1376761331}">
            <xm:f>NOT(ISERROR(SEARCH("KĻŪDA",E3)))</xm:f>
            <xm:f>"KĻŪDA"</xm:f>
            <x14:dxf>
              <font>
                <color rgb="FF9C0006"/>
              </font>
              <fill>
                <patternFill>
                  <bgColor rgb="FFFFC7CE"/>
                </patternFill>
              </fill>
            </x14:dxf>
          </x14:cfRule>
          <xm:sqref>E3</xm:sqref>
        </x14:conditionalFormatting>
        <x14:conditionalFormatting xmlns:xm="http://schemas.microsoft.com/office/excel/2006/main">
          <x14:cfRule type="containsText" priority="2" operator="containsText" id="{494B21CD-F48F-4950-BA93-18C3A11ADE20}">
            <xm:f>NOT(ISERROR(SEARCH("KĻŪDA",C4)))</xm:f>
            <xm:f>"KĻŪDA"</xm:f>
            <x14:dxf>
              <font>
                <color rgb="FF9C0006"/>
              </font>
              <fill>
                <patternFill>
                  <bgColor rgb="FFFFC7CE"/>
                </patternFill>
              </fill>
            </x14:dxf>
          </x14:cfRule>
          <xm:sqref>C4:C24</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J111"/>
  <sheetViews>
    <sheetView topLeftCell="A19" zoomScaleNormal="100" workbookViewId="0">
      <selection activeCell="A4" sqref="A4:J26"/>
    </sheetView>
  </sheetViews>
  <sheetFormatPr defaultColWidth="9" defaultRowHeight="15" x14ac:dyDescent="0.25"/>
  <cols>
    <col min="1" max="9" width="9" style="29"/>
    <col min="10" max="10" width="7.7109375" style="29" customWidth="1"/>
    <col min="11" max="16384" width="9" style="29"/>
  </cols>
  <sheetData>
    <row r="1" spans="1:10" s="25" customFormat="1" x14ac:dyDescent="0.25">
      <c r="A1" s="273" t="s">
        <v>313</v>
      </c>
      <c r="B1" s="273"/>
      <c r="C1" s="273"/>
      <c r="D1" s="273"/>
      <c r="E1" s="273"/>
      <c r="F1" s="273"/>
      <c r="G1" s="273"/>
      <c r="H1" s="273"/>
      <c r="I1" s="273"/>
      <c r="J1" s="273"/>
    </row>
    <row r="2" spans="1:10" s="27" customFormat="1" ht="1.35" customHeight="1" x14ac:dyDescent="0.25">
      <c r="A2" s="26"/>
      <c r="B2" s="26"/>
      <c r="C2" s="26"/>
      <c r="D2" s="26"/>
      <c r="E2" s="26"/>
      <c r="F2" s="26"/>
      <c r="G2" s="26"/>
      <c r="H2" s="26"/>
      <c r="I2" s="26"/>
      <c r="J2" s="26"/>
    </row>
    <row r="3" spans="1:10" s="28" customFormat="1" x14ac:dyDescent="0.25">
      <c r="A3" s="275" t="s">
        <v>316</v>
      </c>
      <c r="B3" s="275"/>
      <c r="C3" s="275"/>
      <c r="D3" s="275"/>
      <c r="E3" s="275"/>
      <c r="F3" s="275"/>
      <c r="G3" s="275"/>
      <c r="H3" s="275"/>
      <c r="I3" s="275"/>
      <c r="J3" s="275"/>
    </row>
    <row r="4" spans="1:10" x14ac:dyDescent="0.25">
      <c r="A4" s="276" t="s">
        <v>314</v>
      </c>
      <c r="B4" s="276"/>
      <c r="C4" s="276"/>
      <c r="D4" s="276"/>
      <c r="E4" s="276"/>
      <c r="F4" s="276"/>
      <c r="G4" s="276"/>
      <c r="H4" s="276"/>
      <c r="I4" s="276"/>
      <c r="J4" s="276"/>
    </row>
    <row r="5" spans="1:10" x14ac:dyDescent="0.25">
      <c r="A5" s="276"/>
      <c r="B5" s="276"/>
      <c r="C5" s="276"/>
      <c r="D5" s="276"/>
      <c r="E5" s="276"/>
      <c r="F5" s="276"/>
      <c r="G5" s="276"/>
      <c r="H5" s="276"/>
      <c r="I5" s="276"/>
      <c r="J5" s="276"/>
    </row>
    <row r="6" spans="1:10" x14ac:dyDescent="0.25">
      <c r="A6" s="276"/>
      <c r="B6" s="276"/>
      <c r="C6" s="276"/>
      <c r="D6" s="276"/>
      <c r="E6" s="276"/>
      <c r="F6" s="276"/>
      <c r="G6" s="276"/>
      <c r="H6" s="276"/>
      <c r="I6" s="276"/>
      <c r="J6" s="276"/>
    </row>
    <row r="7" spans="1:10" x14ac:dyDescent="0.25">
      <c r="A7" s="276"/>
      <c r="B7" s="276"/>
      <c r="C7" s="276"/>
      <c r="D7" s="276"/>
      <c r="E7" s="276"/>
      <c r="F7" s="276"/>
      <c r="G7" s="276"/>
      <c r="H7" s="276"/>
      <c r="I7" s="276"/>
      <c r="J7" s="276"/>
    </row>
    <row r="8" spans="1:10" x14ac:dyDescent="0.25">
      <c r="A8" s="276"/>
      <c r="B8" s="276"/>
      <c r="C8" s="276"/>
      <c r="D8" s="276"/>
      <c r="E8" s="276"/>
      <c r="F8" s="276"/>
      <c r="G8" s="276"/>
      <c r="H8" s="276"/>
      <c r="I8" s="276"/>
      <c r="J8" s="276"/>
    </row>
    <row r="9" spans="1:10" x14ac:dyDescent="0.25">
      <c r="A9" s="276"/>
      <c r="B9" s="276"/>
      <c r="C9" s="276"/>
      <c r="D9" s="276"/>
      <c r="E9" s="276"/>
      <c r="F9" s="276"/>
      <c r="G9" s="276"/>
      <c r="H9" s="276"/>
      <c r="I9" s="276"/>
      <c r="J9" s="276"/>
    </row>
    <row r="10" spans="1:10" x14ac:dyDescent="0.25">
      <c r="A10" s="276"/>
      <c r="B10" s="276"/>
      <c r="C10" s="276"/>
      <c r="D10" s="276"/>
      <c r="E10" s="276"/>
      <c r="F10" s="276"/>
      <c r="G10" s="276"/>
      <c r="H10" s="276"/>
      <c r="I10" s="276"/>
      <c r="J10" s="276"/>
    </row>
    <row r="11" spans="1:10" x14ac:dyDescent="0.25">
      <c r="A11" s="276"/>
      <c r="B11" s="276"/>
      <c r="C11" s="276"/>
      <c r="D11" s="276"/>
      <c r="E11" s="276"/>
      <c r="F11" s="276"/>
      <c r="G11" s="276"/>
      <c r="H11" s="276"/>
      <c r="I11" s="276"/>
      <c r="J11" s="276"/>
    </row>
    <row r="12" spans="1:10" x14ac:dyDescent="0.25">
      <c r="A12" s="276"/>
      <c r="B12" s="276"/>
      <c r="C12" s="276"/>
      <c r="D12" s="276"/>
      <c r="E12" s="276"/>
      <c r="F12" s="276"/>
      <c r="G12" s="276"/>
      <c r="H12" s="276"/>
      <c r="I12" s="276"/>
      <c r="J12" s="276"/>
    </row>
    <row r="13" spans="1:10" x14ac:dyDescent="0.25">
      <c r="A13" s="276"/>
      <c r="B13" s="276"/>
      <c r="C13" s="276"/>
      <c r="D13" s="276"/>
      <c r="E13" s="276"/>
      <c r="F13" s="276"/>
      <c r="G13" s="276"/>
      <c r="H13" s="276"/>
      <c r="I13" s="276"/>
      <c r="J13" s="276"/>
    </row>
    <row r="14" spans="1:10" x14ac:dyDescent="0.25">
      <c r="A14" s="276"/>
      <c r="B14" s="276"/>
      <c r="C14" s="276"/>
      <c r="D14" s="276"/>
      <c r="E14" s="276"/>
      <c r="F14" s="276"/>
      <c r="G14" s="276"/>
      <c r="H14" s="276"/>
      <c r="I14" s="276"/>
      <c r="J14" s="276"/>
    </row>
    <row r="15" spans="1:10" x14ac:dyDescent="0.25">
      <c r="A15" s="276"/>
      <c r="B15" s="276"/>
      <c r="C15" s="276"/>
      <c r="D15" s="276"/>
      <c r="E15" s="276"/>
      <c r="F15" s="276"/>
      <c r="G15" s="276"/>
      <c r="H15" s="276"/>
      <c r="I15" s="276"/>
      <c r="J15" s="276"/>
    </row>
    <row r="16" spans="1:10" x14ac:dyDescent="0.25">
      <c r="A16" s="276"/>
      <c r="B16" s="276"/>
      <c r="C16" s="276"/>
      <c r="D16" s="276"/>
      <c r="E16" s="276"/>
      <c r="F16" s="276"/>
      <c r="G16" s="276"/>
      <c r="H16" s="276"/>
      <c r="I16" s="276"/>
      <c r="J16" s="276"/>
    </row>
    <row r="17" spans="1:10" x14ac:dyDescent="0.25">
      <c r="A17" s="276"/>
      <c r="B17" s="276"/>
      <c r="C17" s="276"/>
      <c r="D17" s="276"/>
      <c r="E17" s="276"/>
      <c r="F17" s="276"/>
      <c r="G17" s="276"/>
      <c r="H17" s="276"/>
      <c r="I17" s="276"/>
      <c r="J17" s="276"/>
    </row>
    <row r="18" spans="1:10" x14ac:dyDescent="0.25">
      <c r="A18" s="276"/>
      <c r="B18" s="276"/>
      <c r="C18" s="276"/>
      <c r="D18" s="276"/>
      <c r="E18" s="276"/>
      <c r="F18" s="276"/>
      <c r="G18" s="276"/>
      <c r="H18" s="276"/>
      <c r="I18" s="276"/>
      <c r="J18" s="276"/>
    </row>
    <row r="19" spans="1:10" x14ac:dyDescent="0.25">
      <c r="A19" s="276"/>
      <c r="B19" s="276"/>
      <c r="C19" s="276"/>
      <c r="D19" s="276"/>
      <c r="E19" s="276"/>
      <c r="F19" s="276"/>
      <c r="G19" s="276"/>
      <c r="H19" s="276"/>
      <c r="I19" s="276"/>
      <c r="J19" s="276"/>
    </row>
    <row r="20" spans="1:10" x14ac:dyDescent="0.25">
      <c r="A20" s="276"/>
      <c r="B20" s="276"/>
      <c r="C20" s="276"/>
      <c r="D20" s="276"/>
      <c r="E20" s="276"/>
      <c r="F20" s="276"/>
      <c r="G20" s="276"/>
      <c r="H20" s="276"/>
      <c r="I20" s="276"/>
      <c r="J20" s="276"/>
    </row>
    <row r="21" spans="1:10" x14ac:dyDescent="0.25">
      <c r="A21" s="276"/>
      <c r="B21" s="276"/>
      <c r="C21" s="276"/>
      <c r="D21" s="276"/>
      <c r="E21" s="276"/>
      <c r="F21" s="276"/>
      <c r="G21" s="276"/>
      <c r="H21" s="276"/>
      <c r="I21" s="276"/>
      <c r="J21" s="276"/>
    </row>
    <row r="22" spans="1:10" x14ac:dyDescent="0.25">
      <c r="A22" s="276"/>
      <c r="B22" s="276"/>
      <c r="C22" s="276"/>
      <c r="D22" s="276"/>
      <c r="E22" s="276"/>
      <c r="F22" s="276"/>
      <c r="G22" s="276"/>
      <c r="H22" s="276"/>
      <c r="I22" s="276"/>
      <c r="J22" s="276"/>
    </row>
    <row r="23" spans="1:10" x14ac:dyDescent="0.25">
      <c r="A23" s="276"/>
      <c r="B23" s="276"/>
      <c r="C23" s="276"/>
      <c r="D23" s="276"/>
      <c r="E23" s="276"/>
      <c r="F23" s="276"/>
      <c r="G23" s="276"/>
      <c r="H23" s="276"/>
      <c r="I23" s="276"/>
      <c r="J23" s="276"/>
    </row>
    <row r="24" spans="1:10" x14ac:dyDescent="0.25">
      <c r="A24" s="276"/>
      <c r="B24" s="276"/>
      <c r="C24" s="276"/>
      <c r="D24" s="276"/>
      <c r="E24" s="276"/>
      <c r="F24" s="276"/>
      <c r="G24" s="276"/>
      <c r="H24" s="276"/>
      <c r="I24" s="276"/>
      <c r="J24" s="276"/>
    </row>
    <row r="25" spans="1:10" x14ac:dyDescent="0.25">
      <c r="A25" s="276"/>
      <c r="B25" s="276"/>
      <c r="C25" s="276"/>
      <c r="D25" s="276"/>
      <c r="E25" s="276"/>
      <c r="F25" s="276"/>
      <c r="G25" s="276"/>
      <c r="H25" s="276"/>
      <c r="I25" s="276"/>
      <c r="J25" s="276"/>
    </row>
    <row r="26" spans="1:10" x14ac:dyDescent="0.25">
      <c r="A26" s="276"/>
      <c r="B26" s="276"/>
      <c r="C26" s="276"/>
      <c r="D26" s="276"/>
      <c r="E26" s="276"/>
      <c r="F26" s="276"/>
      <c r="G26" s="276"/>
      <c r="H26" s="276"/>
      <c r="I26" s="276"/>
      <c r="J26" s="276"/>
    </row>
    <row r="27" spans="1:10" s="28" customFormat="1" x14ac:dyDescent="0.25">
      <c r="A27" s="275" t="s">
        <v>352</v>
      </c>
      <c r="B27" s="275"/>
      <c r="C27" s="275"/>
      <c r="D27" s="275"/>
      <c r="E27" s="275"/>
      <c r="F27" s="275"/>
      <c r="G27" s="275"/>
      <c r="H27" s="275"/>
      <c r="I27" s="275"/>
      <c r="J27" s="275"/>
    </row>
    <row r="28" spans="1:10" s="30" customFormat="1" ht="10.9" customHeight="1" x14ac:dyDescent="0.2">
      <c r="A28" s="276" t="s">
        <v>315</v>
      </c>
      <c r="B28" s="276"/>
      <c r="C28" s="276"/>
      <c r="D28" s="276"/>
      <c r="E28" s="276"/>
      <c r="F28" s="276"/>
      <c r="G28" s="276"/>
      <c r="H28" s="276"/>
      <c r="I28" s="276"/>
      <c r="J28" s="276"/>
    </row>
    <row r="29" spans="1:10" x14ac:dyDescent="0.25">
      <c r="A29" s="276"/>
      <c r="B29" s="276"/>
      <c r="C29" s="276"/>
      <c r="D29" s="276"/>
      <c r="E29" s="276"/>
      <c r="F29" s="276"/>
      <c r="G29" s="276"/>
      <c r="H29" s="276"/>
      <c r="I29" s="276"/>
      <c r="J29" s="276"/>
    </row>
    <row r="30" spans="1:10" x14ac:dyDescent="0.25">
      <c r="A30" s="276"/>
      <c r="B30" s="276"/>
      <c r="C30" s="276"/>
      <c r="D30" s="276"/>
      <c r="E30" s="276"/>
      <c r="F30" s="276"/>
      <c r="G30" s="276"/>
      <c r="H30" s="276"/>
      <c r="I30" s="276"/>
      <c r="J30" s="276"/>
    </row>
    <row r="31" spans="1:10" x14ac:dyDescent="0.25">
      <c r="A31" s="276"/>
      <c r="B31" s="276"/>
      <c r="C31" s="276"/>
      <c r="D31" s="276"/>
      <c r="E31" s="276"/>
      <c r="F31" s="276"/>
      <c r="G31" s="276"/>
      <c r="H31" s="276"/>
      <c r="I31" s="276"/>
      <c r="J31" s="276"/>
    </row>
    <row r="32" spans="1:10" x14ac:dyDescent="0.25">
      <c r="A32" s="276"/>
      <c r="B32" s="276"/>
      <c r="C32" s="276"/>
      <c r="D32" s="276"/>
      <c r="E32" s="276"/>
      <c r="F32" s="276"/>
      <c r="G32" s="276"/>
      <c r="H32" s="276"/>
      <c r="I32" s="276"/>
      <c r="J32" s="276"/>
    </row>
    <row r="33" spans="1:10" x14ac:dyDescent="0.25">
      <c r="A33" s="276"/>
      <c r="B33" s="276"/>
      <c r="C33" s="276"/>
      <c r="D33" s="276"/>
      <c r="E33" s="276"/>
      <c r="F33" s="276"/>
      <c r="G33" s="276"/>
      <c r="H33" s="276"/>
      <c r="I33" s="276"/>
      <c r="J33" s="276"/>
    </row>
    <row r="34" spans="1:10" x14ac:dyDescent="0.25">
      <c r="A34" s="276"/>
      <c r="B34" s="276"/>
      <c r="C34" s="276"/>
      <c r="D34" s="276"/>
      <c r="E34" s="276"/>
      <c r="F34" s="276"/>
      <c r="G34" s="276"/>
      <c r="H34" s="276"/>
      <c r="I34" s="276"/>
      <c r="J34" s="276"/>
    </row>
    <row r="35" spans="1:10" x14ac:dyDescent="0.25">
      <c r="A35" s="276"/>
      <c r="B35" s="276"/>
      <c r="C35" s="276"/>
      <c r="D35" s="276"/>
      <c r="E35" s="276"/>
      <c r="F35" s="276"/>
      <c r="G35" s="276"/>
      <c r="H35" s="276"/>
      <c r="I35" s="276"/>
      <c r="J35" s="276"/>
    </row>
    <row r="36" spans="1:10" x14ac:dyDescent="0.25">
      <c r="A36" s="276"/>
      <c r="B36" s="276"/>
      <c r="C36" s="276"/>
      <c r="D36" s="276"/>
      <c r="E36" s="276"/>
      <c r="F36" s="276"/>
      <c r="G36" s="276"/>
      <c r="H36" s="276"/>
      <c r="I36" s="276"/>
      <c r="J36" s="276"/>
    </row>
    <row r="37" spans="1:10" x14ac:dyDescent="0.25">
      <c r="A37" s="276"/>
      <c r="B37" s="276"/>
      <c r="C37" s="276"/>
      <c r="D37" s="276"/>
      <c r="E37" s="276"/>
      <c r="F37" s="276"/>
      <c r="G37" s="276"/>
      <c r="H37" s="276"/>
      <c r="I37" s="276"/>
      <c r="J37" s="276"/>
    </row>
    <row r="38" spans="1:10" x14ac:dyDescent="0.25">
      <c r="A38" s="276"/>
      <c r="B38" s="276"/>
      <c r="C38" s="276"/>
      <c r="D38" s="276"/>
      <c r="E38" s="276"/>
      <c r="F38" s="276"/>
      <c r="G38" s="276"/>
      <c r="H38" s="276"/>
      <c r="I38" s="276"/>
      <c r="J38" s="276"/>
    </row>
    <row r="39" spans="1:10" x14ac:dyDescent="0.25">
      <c r="A39" s="276"/>
      <c r="B39" s="276"/>
      <c r="C39" s="276"/>
      <c r="D39" s="276"/>
      <c r="E39" s="276"/>
      <c r="F39" s="276"/>
      <c r="G39" s="276"/>
      <c r="H39" s="276"/>
      <c r="I39" s="276"/>
      <c r="J39" s="276"/>
    </row>
    <row r="40" spans="1:10" x14ac:dyDescent="0.25">
      <c r="A40" s="276"/>
      <c r="B40" s="276"/>
      <c r="C40" s="276"/>
      <c r="D40" s="276"/>
      <c r="E40" s="276"/>
      <c r="F40" s="276"/>
      <c r="G40" s="276"/>
      <c r="H40" s="276"/>
      <c r="I40" s="276"/>
      <c r="J40" s="276"/>
    </row>
    <row r="41" spans="1:10" x14ac:dyDescent="0.25">
      <c r="A41" s="276"/>
      <c r="B41" s="276"/>
      <c r="C41" s="276"/>
      <c r="D41" s="276"/>
      <c r="E41" s="276"/>
      <c r="F41" s="276"/>
      <c r="G41" s="276"/>
      <c r="H41" s="276"/>
      <c r="I41" s="276"/>
      <c r="J41" s="276"/>
    </row>
    <row r="42" spans="1:10" x14ac:dyDescent="0.25">
      <c r="A42" s="276"/>
      <c r="B42" s="276"/>
      <c r="C42" s="276"/>
      <c r="D42" s="276"/>
      <c r="E42" s="276"/>
      <c r="F42" s="276"/>
      <c r="G42" s="276"/>
      <c r="H42" s="276"/>
      <c r="I42" s="276"/>
      <c r="J42" s="276"/>
    </row>
    <row r="43" spans="1:10" x14ac:dyDescent="0.25">
      <c r="A43" s="276"/>
      <c r="B43" s="276"/>
      <c r="C43" s="276"/>
      <c r="D43" s="276"/>
      <c r="E43" s="276"/>
      <c r="F43" s="276"/>
      <c r="G43" s="276"/>
      <c r="H43" s="276"/>
      <c r="I43" s="276"/>
      <c r="J43" s="276"/>
    </row>
    <row r="44" spans="1:10" x14ac:dyDescent="0.25">
      <c r="A44" s="276"/>
      <c r="B44" s="276"/>
      <c r="C44" s="276"/>
      <c r="D44" s="276"/>
      <c r="E44" s="276"/>
      <c r="F44" s="276"/>
      <c r="G44" s="276"/>
      <c r="H44" s="276"/>
      <c r="I44" s="276"/>
      <c r="J44" s="276"/>
    </row>
    <row r="45" spans="1:10" x14ac:dyDescent="0.25">
      <c r="A45" s="276"/>
      <c r="B45" s="276"/>
      <c r="C45" s="276"/>
      <c r="D45" s="276"/>
      <c r="E45" s="276"/>
      <c r="F45" s="276"/>
      <c r="G45" s="276"/>
      <c r="H45" s="276"/>
      <c r="I45" s="276"/>
      <c r="J45" s="276"/>
    </row>
    <row r="46" spans="1:10" x14ac:dyDescent="0.25">
      <c r="A46" s="276"/>
      <c r="B46" s="276"/>
      <c r="C46" s="276"/>
      <c r="D46" s="276"/>
      <c r="E46" s="276"/>
      <c r="F46" s="276"/>
      <c r="G46" s="276"/>
      <c r="H46" s="276"/>
      <c r="I46" s="276"/>
      <c r="J46" s="276"/>
    </row>
    <row r="47" spans="1:10" x14ac:dyDescent="0.25">
      <c r="A47" s="276"/>
      <c r="B47" s="276"/>
      <c r="C47" s="276"/>
      <c r="D47" s="276"/>
      <c r="E47" s="276"/>
      <c r="F47" s="276"/>
      <c r="G47" s="276"/>
      <c r="H47" s="276"/>
      <c r="I47" s="276"/>
      <c r="J47" s="276"/>
    </row>
    <row r="48" spans="1:10" x14ac:dyDescent="0.25">
      <c r="A48" s="276"/>
      <c r="B48" s="276"/>
      <c r="C48" s="276"/>
      <c r="D48" s="276"/>
      <c r="E48" s="276"/>
      <c r="F48" s="276"/>
      <c r="G48" s="276"/>
      <c r="H48" s="276"/>
      <c r="I48" s="276"/>
      <c r="J48" s="276"/>
    </row>
    <row r="49" spans="1:10" x14ac:dyDescent="0.25">
      <c r="A49" s="276"/>
      <c r="B49" s="276"/>
      <c r="C49" s="276"/>
      <c r="D49" s="276"/>
      <c r="E49" s="276"/>
      <c r="F49" s="276"/>
      <c r="G49" s="276"/>
      <c r="H49" s="276"/>
      <c r="I49" s="276"/>
      <c r="J49" s="276"/>
    </row>
    <row r="50" spans="1:10" x14ac:dyDescent="0.25">
      <c r="A50" s="276"/>
      <c r="B50" s="276"/>
      <c r="C50" s="276"/>
      <c r="D50" s="276"/>
      <c r="E50" s="276"/>
      <c r="F50" s="276"/>
      <c r="G50" s="276"/>
      <c r="H50" s="276"/>
      <c r="I50" s="276"/>
      <c r="J50" s="276"/>
    </row>
    <row r="51" spans="1:10" x14ac:dyDescent="0.25">
      <c r="A51" s="276"/>
      <c r="B51" s="276"/>
      <c r="C51" s="276"/>
      <c r="D51" s="276"/>
      <c r="E51" s="276"/>
      <c r="F51" s="276"/>
      <c r="G51" s="276"/>
      <c r="H51" s="276"/>
      <c r="I51" s="276"/>
      <c r="J51" s="276"/>
    </row>
    <row r="52" spans="1:10" x14ac:dyDescent="0.25">
      <c r="A52" s="276"/>
      <c r="B52" s="276"/>
      <c r="C52" s="276"/>
      <c r="D52" s="276"/>
      <c r="E52" s="276"/>
      <c r="F52" s="276"/>
      <c r="G52" s="276"/>
      <c r="H52" s="276"/>
      <c r="I52" s="276"/>
      <c r="J52" s="276"/>
    </row>
    <row r="53" spans="1:10" x14ac:dyDescent="0.25">
      <c r="A53" s="276"/>
      <c r="B53" s="276"/>
      <c r="C53" s="276"/>
      <c r="D53" s="276"/>
      <c r="E53" s="276"/>
      <c r="F53" s="276"/>
      <c r="G53" s="276"/>
      <c r="H53" s="276"/>
      <c r="I53" s="276"/>
      <c r="J53" s="276"/>
    </row>
    <row r="54" spans="1:10" s="28" customFormat="1" x14ac:dyDescent="0.25">
      <c r="A54" s="275" t="s">
        <v>351</v>
      </c>
      <c r="B54" s="275"/>
      <c r="C54" s="275"/>
      <c r="D54" s="275"/>
      <c r="E54" s="275"/>
      <c r="F54" s="275"/>
      <c r="G54" s="275"/>
      <c r="H54" s="275"/>
      <c r="I54" s="275"/>
      <c r="J54" s="275"/>
    </row>
    <row r="55" spans="1:10" x14ac:dyDescent="0.25">
      <c r="A55" s="276" t="s">
        <v>319</v>
      </c>
      <c r="B55" s="276"/>
      <c r="C55" s="276"/>
      <c r="D55" s="276"/>
      <c r="E55" s="276"/>
      <c r="F55" s="276"/>
      <c r="G55" s="276"/>
      <c r="H55" s="276"/>
      <c r="I55" s="276"/>
      <c r="J55" s="276"/>
    </row>
    <row r="56" spans="1:10" x14ac:dyDescent="0.25">
      <c r="A56" s="276"/>
      <c r="B56" s="276"/>
      <c r="C56" s="276"/>
      <c r="D56" s="276"/>
      <c r="E56" s="276"/>
      <c r="F56" s="276"/>
      <c r="G56" s="276"/>
      <c r="H56" s="276"/>
      <c r="I56" s="276"/>
      <c r="J56" s="276"/>
    </row>
    <row r="57" spans="1:10" x14ac:dyDescent="0.25">
      <c r="A57" s="276"/>
      <c r="B57" s="276"/>
      <c r="C57" s="276"/>
      <c r="D57" s="276"/>
      <c r="E57" s="276"/>
      <c r="F57" s="276"/>
      <c r="G57" s="276"/>
      <c r="H57" s="276"/>
      <c r="I57" s="276"/>
      <c r="J57" s="276"/>
    </row>
    <row r="58" spans="1:10" x14ac:dyDescent="0.25">
      <c r="A58" s="276"/>
      <c r="B58" s="276"/>
      <c r="C58" s="276"/>
      <c r="D58" s="276"/>
      <c r="E58" s="276"/>
      <c r="F58" s="276"/>
      <c r="G58" s="276"/>
      <c r="H58" s="276"/>
      <c r="I58" s="276"/>
      <c r="J58" s="276"/>
    </row>
    <row r="59" spans="1:10" x14ac:dyDescent="0.25">
      <c r="A59" s="276"/>
      <c r="B59" s="276"/>
      <c r="C59" s="276"/>
      <c r="D59" s="276"/>
      <c r="E59" s="276"/>
      <c r="F59" s="276"/>
      <c r="G59" s="276"/>
      <c r="H59" s="276"/>
      <c r="I59" s="276"/>
      <c r="J59" s="276"/>
    </row>
    <row r="60" spans="1:10" x14ac:dyDescent="0.25">
      <c r="A60" s="276"/>
      <c r="B60" s="276"/>
      <c r="C60" s="276"/>
      <c r="D60" s="276"/>
      <c r="E60" s="276"/>
      <c r="F60" s="276"/>
      <c r="G60" s="276"/>
      <c r="H60" s="276"/>
      <c r="I60" s="276"/>
      <c r="J60" s="276"/>
    </row>
    <row r="61" spans="1:10" x14ac:dyDescent="0.25">
      <c r="A61" s="276"/>
      <c r="B61" s="276"/>
      <c r="C61" s="276"/>
      <c r="D61" s="276"/>
      <c r="E61" s="276"/>
      <c r="F61" s="276"/>
      <c r="G61" s="276"/>
      <c r="H61" s="276"/>
      <c r="I61" s="276"/>
      <c r="J61" s="276"/>
    </row>
    <row r="62" spans="1:10" x14ac:dyDescent="0.25">
      <c r="A62" s="276"/>
      <c r="B62" s="276"/>
      <c r="C62" s="276"/>
      <c r="D62" s="276"/>
      <c r="E62" s="276"/>
      <c r="F62" s="276"/>
      <c r="G62" s="276"/>
      <c r="H62" s="276"/>
      <c r="I62" s="276"/>
      <c r="J62" s="276"/>
    </row>
    <row r="63" spans="1:10" x14ac:dyDescent="0.25">
      <c r="A63" s="276"/>
      <c r="B63" s="276"/>
      <c r="C63" s="276"/>
      <c r="D63" s="276"/>
      <c r="E63" s="276"/>
      <c r="F63" s="276"/>
      <c r="G63" s="276"/>
      <c r="H63" s="276"/>
      <c r="I63" s="276"/>
      <c r="J63" s="276"/>
    </row>
    <row r="64" spans="1:10" x14ac:dyDescent="0.25">
      <c r="A64" s="276"/>
      <c r="B64" s="276"/>
      <c r="C64" s="276"/>
      <c r="D64" s="276"/>
      <c r="E64" s="276"/>
      <c r="F64" s="276"/>
      <c r="G64" s="276"/>
      <c r="H64" s="276"/>
      <c r="I64" s="276"/>
      <c r="J64" s="276"/>
    </row>
    <row r="65" spans="1:10" x14ac:dyDescent="0.25">
      <c r="A65" s="276"/>
      <c r="B65" s="276"/>
      <c r="C65" s="276"/>
      <c r="D65" s="276"/>
      <c r="E65" s="276"/>
      <c r="F65" s="276"/>
      <c r="G65" s="276"/>
      <c r="H65" s="276"/>
      <c r="I65" s="276"/>
      <c r="J65" s="276"/>
    </row>
    <row r="66" spans="1:10" x14ac:dyDescent="0.25">
      <c r="A66" s="276"/>
      <c r="B66" s="276"/>
      <c r="C66" s="276"/>
      <c r="D66" s="276"/>
      <c r="E66" s="276"/>
      <c r="F66" s="276"/>
      <c r="G66" s="276"/>
      <c r="H66" s="276"/>
      <c r="I66" s="276"/>
      <c r="J66" s="276"/>
    </row>
    <row r="67" spans="1:10" x14ac:dyDescent="0.25">
      <c r="A67" s="276"/>
      <c r="B67" s="276"/>
      <c r="C67" s="276"/>
      <c r="D67" s="276"/>
      <c r="E67" s="276"/>
      <c r="F67" s="276"/>
      <c r="G67" s="276"/>
      <c r="H67" s="276"/>
      <c r="I67" s="276"/>
      <c r="J67" s="276"/>
    </row>
    <row r="68" spans="1:10" x14ac:dyDescent="0.25">
      <c r="A68" s="276"/>
      <c r="B68" s="276"/>
      <c r="C68" s="276"/>
      <c r="D68" s="276"/>
      <c r="E68" s="276"/>
      <c r="F68" s="276"/>
      <c r="G68" s="276"/>
      <c r="H68" s="276"/>
      <c r="I68" s="276"/>
      <c r="J68" s="276"/>
    </row>
    <row r="69" spans="1:10" x14ac:dyDescent="0.25">
      <c r="A69" s="276"/>
      <c r="B69" s="276"/>
      <c r="C69" s="276"/>
      <c r="D69" s="276"/>
      <c r="E69" s="276"/>
      <c r="F69" s="276"/>
      <c r="G69" s="276"/>
      <c r="H69" s="276"/>
      <c r="I69" s="276"/>
      <c r="J69" s="276"/>
    </row>
    <row r="70" spans="1:10" x14ac:dyDescent="0.25">
      <c r="A70" s="276"/>
      <c r="B70" s="276"/>
      <c r="C70" s="276"/>
      <c r="D70" s="276"/>
      <c r="E70" s="276"/>
      <c r="F70" s="276"/>
      <c r="G70" s="276"/>
      <c r="H70" s="276"/>
      <c r="I70" s="276"/>
      <c r="J70" s="276"/>
    </row>
    <row r="71" spans="1:10" x14ac:dyDescent="0.25">
      <c r="A71" s="276"/>
      <c r="B71" s="276"/>
      <c r="C71" s="276"/>
      <c r="D71" s="276"/>
      <c r="E71" s="276"/>
      <c r="F71" s="276"/>
      <c r="G71" s="276"/>
      <c r="H71" s="276"/>
      <c r="I71" s="276"/>
      <c r="J71" s="276"/>
    </row>
    <row r="72" spans="1:10" x14ac:dyDescent="0.25">
      <c r="A72" s="276"/>
      <c r="B72" s="276"/>
      <c r="C72" s="276"/>
      <c r="D72" s="276"/>
      <c r="E72" s="276"/>
      <c r="F72" s="276"/>
      <c r="G72" s="276"/>
      <c r="H72" s="276"/>
      <c r="I72" s="276"/>
      <c r="J72" s="276"/>
    </row>
    <row r="73" spans="1:10" x14ac:dyDescent="0.25">
      <c r="A73" s="276"/>
      <c r="B73" s="276"/>
      <c r="C73" s="276"/>
      <c r="D73" s="276"/>
      <c r="E73" s="276"/>
      <c r="F73" s="276"/>
      <c r="G73" s="276"/>
      <c r="H73" s="276"/>
      <c r="I73" s="276"/>
      <c r="J73" s="276"/>
    </row>
    <row r="74" spans="1:10" x14ac:dyDescent="0.25">
      <c r="A74" s="276"/>
      <c r="B74" s="276"/>
      <c r="C74" s="276"/>
      <c r="D74" s="276"/>
      <c r="E74" s="276"/>
      <c r="F74" s="276"/>
      <c r="G74" s="276"/>
      <c r="H74" s="276"/>
      <c r="I74" s="276"/>
      <c r="J74" s="276"/>
    </row>
    <row r="75" spans="1:10" x14ac:dyDescent="0.25">
      <c r="A75" s="276"/>
      <c r="B75" s="276"/>
      <c r="C75" s="276"/>
      <c r="D75" s="276"/>
      <c r="E75" s="276"/>
      <c r="F75" s="276"/>
      <c r="G75" s="276"/>
      <c r="H75" s="276"/>
      <c r="I75" s="276"/>
      <c r="J75" s="276"/>
    </row>
    <row r="76" spans="1:10" x14ac:dyDescent="0.25">
      <c r="A76" s="276"/>
      <c r="B76" s="276"/>
      <c r="C76" s="276"/>
      <c r="D76" s="276"/>
      <c r="E76" s="276"/>
      <c r="F76" s="276"/>
      <c r="G76" s="276"/>
      <c r="H76" s="276"/>
      <c r="I76" s="276"/>
      <c r="J76" s="276"/>
    </row>
    <row r="77" spans="1:10" x14ac:dyDescent="0.25">
      <c r="A77" s="276"/>
      <c r="B77" s="276"/>
      <c r="C77" s="276"/>
      <c r="D77" s="276"/>
      <c r="E77" s="276"/>
      <c r="F77" s="276"/>
      <c r="G77" s="276"/>
      <c r="H77" s="276"/>
      <c r="I77" s="276"/>
      <c r="J77" s="276"/>
    </row>
    <row r="78" spans="1:10" x14ac:dyDescent="0.25">
      <c r="A78" s="276"/>
      <c r="B78" s="276"/>
      <c r="C78" s="276"/>
      <c r="D78" s="276"/>
      <c r="E78" s="276"/>
      <c r="F78" s="276"/>
      <c r="G78" s="276"/>
      <c r="H78" s="276"/>
      <c r="I78" s="276"/>
      <c r="J78" s="276"/>
    </row>
    <row r="79" spans="1:10" x14ac:dyDescent="0.25">
      <c r="A79" s="276"/>
      <c r="B79" s="276"/>
      <c r="C79" s="276"/>
      <c r="D79" s="276"/>
      <c r="E79" s="276"/>
      <c r="F79" s="276"/>
      <c r="G79" s="276"/>
      <c r="H79" s="276"/>
      <c r="I79" s="276"/>
      <c r="J79" s="276"/>
    </row>
    <row r="80" spans="1:10" ht="14.25" hidden="1" customHeight="1" x14ac:dyDescent="0.25">
      <c r="A80" s="31"/>
      <c r="B80" s="31"/>
      <c r="C80" s="31"/>
      <c r="D80" s="31"/>
      <c r="E80" s="31"/>
      <c r="F80" s="31"/>
      <c r="G80" s="31"/>
      <c r="H80" s="31"/>
      <c r="I80" s="31"/>
      <c r="J80" s="31"/>
    </row>
    <row r="81" spans="1:10" ht="14.25" hidden="1" customHeight="1" x14ac:dyDescent="0.25">
      <c r="A81" s="31"/>
      <c r="B81" s="31"/>
      <c r="C81" s="31"/>
      <c r="D81" s="31"/>
      <c r="E81" s="31"/>
      <c r="F81" s="31"/>
      <c r="G81" s="31"/>
      <c r="H81" s="31"/>
      <c r="I81" s="31"/>
      <c r="J81" s="31"/>
    </row>
    <row r="82" spans="1:10" ht="14.25" hidden="1" customHeight="1" x14ac:dyDescent="0.25">
      <c r="A82" s="31"/>
      <c r="B82" s="31"/>
      <c r="C82" s="31"/>
      <c r="D82" s="31"/>
      <c r="E82" s="31"/>
      <c r="F82" s="31"/>
      <c r="G82" s="31"/>
      <c r="H82" s="31"/>
      <c r="I82" s="31"/>
      <c r="J82" s="31"/>
    </row>
    <row r="83" spans="1:10" ht="14.25" hidden="1" customHeight="1" x14ac:dyDescent="0.25">
      <c r="A83" s="31"/>
      <c r="B83" s="31"/>
      <c r="C83" s="31"/>
      <c r="D83" s="31"/>
      <c r="E83" s="31"/>
      <c r="F83" s="31"/>
      <c r="G83" s="31"/>
      <c r="H83" s="31"/>
      <c r="I83" s="31"/>
      <c r="J83" s="31"/>
    </row>
    <row r="84" spans="1:10" ht="14.25" hidden="1" customHeight="1" x14ac:dyDescent="0.25">
      <c r="A84" s="31"/>
      <c r="B84" s="31"/>
      <c r="C84" s="31"/>
      <c r="D84" s="31"/>
      <c r="E84" s="31"/>
      <c r="F84" s="31"/>
      <c r="G84" s="31"/>
      <c r="H84" s="31"/>
      <c r="I84" s="31"/>
      <c r="J84" s="31"/>
    </row>
    <row r="85" spans="1:10" ht="14.25" hidden="1" customHeight="1" x14ac:dyDescent="0.25">
      <c r="A85" s="31"/>
      <c r="B85" s="31"/>
      <c r="C85" s="31"/>
      <c r="D85" s="31"/>
      <c r="E85" s="31"/>
      <c r="F85" s="31"/>
      <c r="G85" s="31"/>
      <c r="H85" s="31"/>
      <c r="I85" s="31"/>
      <c r="J85" s="31"/>
    </row>
    <row r="86" spans="1:10" x14ac:dyDescent="0.25">
      <c r="A86" s="275" t="s">
        <v>317</v>
      </c>
      <c r="B86" s="275"/>
      <c r="C86" s="275"/>
      <c r="D86" s="275"/>
      <c r="E86" s="275"/>
      <c r="F86" s="275"/>
      <c r="G86" s="275"/>
      <c r="H86" s="275"/>
      <c r="I86" s="275"/>
      <c r="J86" s="275"/>
    </row>
    <row r="87" spans="1:10" ht="14.25" customHeight="1" x14ac:dyDescent="0.25">
      <c r="A87" s="277" t="s">
        <v>318</v>
      </c>
      <c r="B87" s="277"/>
      <c r="C87" s="277"/>
      <c r="D87" s="277"/>
      <c r="E87" s="277"/>
      <c r="F87" s="277"/>
      <c r="G87" s="277"/>
      <c r="H87" s="277"/>
      <c r="I87" s="277"/>
      <c r="J87" s="277"/>
    </row>
    <row r="88" spans="1:10" ht="14.25" customHeight="1" x14ac:dyDescent="0.25">
      <c r="A88" s="277"/>
      <c r="B88" s="277"/>
      <c r="C88" s="277"/>
      <c r="D88" s="277"/>
      <c r="E88" s="277"/>
      <c r="F88" s="277"/>
      <c r="G88" s="277"/>
      <c r="H88" s="277"/>
      <c r="I88" s="277"/>
      <c r="J88" s="277"/>
    </row>
    <row r="89" spans="1:10" ht="14.25" customHeight="1" x14ac:dyDescent="0.25">
      <c r="A89" s="277"/>
      <c r="B89" s="277"/>
      <c r="C89" s="277"/>
      <c r="D89" s="277"/>
      <c r="E89" s="277"/>
      <c r="F89" s="277"/>
      <c r="G89" s="277"/>
      <c r="H89" s="277"/>
      <c r="I89" s="277"/>
      <c r="J89" s="277"/>
    </row>
    <row r="90" spans="1:10" ht="14.25" customHeight="1" x14ac:dyDescent="0.25">
      <c r="A90" s="277"/>
      <c r="B90" s="277"/>
      <c r="C90" s="277"/>
      <c r="D90" s="277"/>
      <c r="E90" s="277"/>
      <c r="F90" s="277"/>
      <c r="G90" s="277"/>
      <c r="H90" s="277"/>
      <c r="I90" s="277"/>
      <c r="J90" s="277"/>
    </row>
    <row r="91" spans="1:10" ht="14.25" customHeight="1" x14ac:dyDescent="0.25">
      <c r="A91" s="277"/>
      <c r="B91" s="277"/>
      <c r="C91" s="277"/>
      <c r="D91" s="277"/>
      <c r="E91" s="277"/>
      <c r="F91" s="277"/>
      <c r="G91" s="277"/>
      <c r="H91" s="277"/>
      <c r="I91" s="277"/>
      <c r="J91" s="277"/>
    </row>
    <row r="92" spans="1:10" ht="14.25" customHeight="1" x14ac:dyDescent="0.25">
      <c r="A92" s="277"/>
      <c r="B92" s="277"/>
      <c r="C92" s="277"/>
      <c r="D92" s="277"/>
      <c r="E92" s="277"/>
      <c r="F92" s="277"/>
      <c r="G92" s="277"/>
      <c r="H92" s="277"/>
      <c r="I92" s="277"/>
      <c r="J92" s="277"/>
    </row>
    <row r="93" spans="1:10" x14ac:dyDescent="0.25">
      <c r="A93" s="277"/>
      <c r="B93" s="277"/>
      <c r="C93" s="277"/>
      <c r="D93" s="277"/>
      <c r="E93" s="277"/>
      <c r="F93" s="277"/>
      <c r="G93" s="277"/>
      <c r="H93" s="277"/>
      <c r="I93" s="277"/>
      <c r="J93" s="277"/>
    </row>
    <row r="94" spans="1:10" x14ac:dyDescent="0.25">
      <c r="A94" s="277"/>
      <c r="B94" s="277"/>
      <c r="C94" s="277"/>
      <c r="D94" s="277"/>
      <c r="E94" s="277"/>
      <c r="F94" s="277"/>
      <c r="G94" s="277"/>
      <c r="H94" s="277"/>
      <c r="I94" s="277"/>
      <c r="J94" s="277"/>
    </row>
    <row r="95" spans="1:10" x14ac:dyDescent="0.25">
      <c r="A95" s="277"/>
      <c r="B95" s="277"/>
      <c r="C95" s="277"/>
      <c r="D95" s="277"/>
      <c r="E95" s="277"/>
      <c r="F95" s="277"/>
      <c r="G95" s="277"/>
      <c r="H95" s="277"/>
      <c r="I95" s="277"/>
      <c r="J95" s="277"/>
    </row>
    <row r="96" spans="1:10" x14ac:dyDescent="0.25">
      <c r="A96" s="277"/>
      <c r="B96" s="277"/>
      <c r="C96" s="277"/>
      <c r="D96" s="277"/>
      <c r="E96" s="277"/>
      <c r="F96" s="277"/>
      <c r="G96" s="277"/>
      <c r="H96" s="277"/>
      <c r="I96" s="277"/>
      <c r="J96" s="277"/>
    </row>
    <row r="97" spans="1:10" x14ac:dyDescent="0.25">
      <c r="A97" s="277"/>
      <c r="B97" s="277"/>
      <c r="C97" s="277"/>
      <c r="D97" s="277"/>
      <c r="E97" s="277"/>
      <c r="F97" s="277"/>
      <c r="G97" s="277"/>
      <c r="H97" s="277"/>
      <c r="I97" s="277"/>
      <c r="J97" s="277"/>
    </row>
    <row r="98" spans="1:10" x14ac:dyDescent="0.25">
      <c r="A98" s="277"/>
      <c r="B98" s="277"/>
      <c r="C98" s="277"/>
      <c r="D98" s="277"/>
      <c r="E98" s="277"/>
      <c r="F98" s="277"/>
      <c r="G98" s="277"/>
      <c r="H98" s="277"/>
      <c r="I98" s="277"/>
      <c r="J98" s="277"/>
    </row>
    <row r="99" spans="1:10" x14ac:dyDescent="0.25">
      <c r="A99" s="277"/>
      <c r="B99" s="277"/>
      <c r="C99" s="277"/>
      <c r="D99" s="277"/>
      <c r="E99" s="277"/>
      <c r="F99" s="277"/>
      <c r="G99" s="277"/>
      <c r="H99" s="277"/>
      <c r="I99" s="277"/>
      <c r="J99" s="277"/>
    </row>
    <row r="100" spans="1:10" x14ac:dyDescent="0.25">
      <c r="A100" s="277"/>
      <c r="B100" s="277"/>
      <c r="C100" s="277"/>
      <c r="D100" s="277"/>
      <c r="E100" s="277"/>
      <c r="F100" s="277"/>
      <c r="G100" s="277"/>
      <c r="H100" s="277"/>
      <c r="I100" s="277"/>
      <c r="J100" s="277"/>
    </row>
    <row r="101" spans="1:10" x14ac:dyDescent="0.25">
      <c r="A101" s="277"/>
      <c r="B101" s="277"/>
      <c r="C101" s="277"/>
      <c r="D101" s="277"/>
      <c r="E101" s="277"/>
      <c r="F101" s="277"/>
      <c r="G101" s="277"/>
      <c r="H101" s="277"/>
      <c r="I101" s="277"/>
      <c r="J101" s="277"/>
    </row>
    <row r="102" spans="1:10" x14ac:dyDescent="0.25">
      <c r="A102" s="277"/>
      <c r="B102" s="277"/>
      <c r="C102" s="277"/>
      <c r="D102" s="277"/>
      <c r="E102" s="277"/>
      <c r="F102" s="277"/>
      <c r="G102" s="277"/>
      <c r="H102" s="277"/>
      <c r="I102" s="277"/>
      <c r="J102" s="277"/>
    </row>
    <row r="103" spans="1:10" x14ac:dyDescent="0.25">
      <c r="A103" s="277"/>
      <c r="B103" s="277"/>
      <c r="C103" s="277"/>
      <c r="D103" s="277"/>
      <c r="E103" s="277"/>
      <c r="F103" s="277"/>
      <c r="G103" s="277"/>
      <c r="H103" s="277"/>
      <c r="I103" s="277"/>
      <c r="J103" s="277"/>
    </row>
    <row r="104" spans="1:10" x14ac:dyDescent="0.25">
      <c r="A104" s="277"/>
      <c r="B104" s="277"/>
      <c r="C104" s="277"/>
      <c r="D104" s="277"/>
      <c r="E104" s="277"/>
      <c r="F104" s="277"/>
      <c r="G104" s="277"/>
      <c r="H104" s="277"/>
      <c r="I104" s="277"/>
      <c r="J104" s="277"/>
    </row>
    <row r="105" spans="1:10" x14ac:dyDescent="0.25">
      <c r="A105" s="277"/>
      <c r="B105" s="277"/>
      <c r="C105" s="277"/>
      <c r="D105" s="277"/>
      <c r="E105" s="277"/>
      <c r="F105" s="277"/>
      <c r="G105" s="277"/>
      <c r="H105" s="277"/>
      <c r="I105" s="277"/>
      <c r="J105" s="277"/>
    </row>
    <row r="106" spans="1:10" x14ac:dyDescent="0.25">
      <c r="A106" s="277"/>
      <c r="B106" s="277"/>
      <c r="C106" s="277"/>
      <c r="D106" s="277"/>
      <c r="E106" s="277"/>
      <c r="F106" s="277"/>
      <c r="G106" s="277"/>
      <c r="H106" s="277"/>
      <c r="I106" s="277"/>
      <c r="J106" s="277"/>
    </row>
    <row r="107" spans="1:10" x14ac:dyDescent="0.25">
      <c r="A107" s="277"/>
      <c r="B107" s="277"/>
      <c r="C107" s="277"/>
      <c r="D107" s="277"/>
      <c r="E107" s="277"/>
      <c r="F107" s="277"/>
      <c r="G107" s="277"/>
      <c r="H107" s="277"/>
      <c r="I107" s="277"/>
      <c r="J107" s="277"/>
    </row>
    <row r="108" spans="1:10" x14ac:dyDescent="0.25">
      <c r="A108" s="277"/>
      <c r="B108" s="277"/>
      <c r="C108" s="277"/>
      <c r="D108" s="277"/>
      <c r="E108" s="277"/>
      <c r="F108" s="277"/>
      <c r="G108" s="277"/>
      <c r="H108" s="277"/>
      <c r="I108" s="277"/>
      <c r="J108" s="277"/>
    </row>
    <row r="109" spans="1:10" x14ac:dyDescent="0.25">
      <c r="A109" s="277"/>
      <c r="B109" s="277"/>
      <c r="C109" s="277"/>
      <c r="D109" s="277"/>
      <c r="E109" s="277"/>
      <c r="F109" s="277"/>
      <c r="G109" s="277"/>
      <c r="H109" s="277"/>
      <c r="I109" s="277"/>
      <c r="J109" s="277"/>
    </row>
    <row r="110" spans="1:10" x14ac:dyDescent="0.25">
      <c r="A110" s="277"/>
      <c r="B110" s="277"/>
      <c r="C110" s="277"/>
      <c r="D110" s="277"/>
      <c r="E110" s="277"/>
      <c r="F110" s="277"/>
      <c r="G110" s="277"/>
      <c r="H110" s="277"/>
      <c r="I110" s="277"/>
      <c r="J110" s="277"/>
    </row>
    <row r="111" spans="1:10" x14ac:dyDescent="0.25">
      <c r="A111" s="468" t="s">
        <v>326</v>
      </c>
      <c r="B111" s="469"/>
      <c r="C111" s="469"/>
      <c r="D111" s="469"/>
      <c r="E111" s="469"/>
      <c r="F111" s="469"/>
      <c r="G111" s="469"/>
      <c r="H111" s="469"/>
      <c r="I111" s="469"/>
      <c r="J111" s="469"/>
    </row>
  </sheetData>
  <sheetProtection algorithmName="SHA-512" hashValue="fAe3fRe+i2wfNiemIkz+sQmw0hIeKNehXRWx8j27rwJ4BY0VMbzYqxmk3akxq3loNUxn6yrv7GlQUjGeKS9r7A==" saltValue="CyUKNXtT8aKCOFR9P+bHNQ==" spinCount="100000" sheet="1" objects="1" scenarios="1"/>
  <mergeCells count="10">
    <mergeCell ref="A1:J1"/>
    <mergeCell ref="A3:J3"/>
    <mergeCell ref="A4:J26"/>
    <mergeCell ref="A27:J27"/>
    <mergeCell ref="A111:J111"/>
    <mergeCell ref="A28:J53"/>
    <mergeCell ref="A54:J54"/>
    <mergeCell ref="A55:J79"/>
    <mergeCell ref="A87:J110"/>
    <mergeCell ref="A86:J86"/>
  </mergeCells>
  <pageMargins left="0.70866141732283472" right="0.70866141732283472" top="0.74803149606299213" bottom="0.74803149606299213" header="0.31496062992125984" footer="0.31496062992125984"/>
  <pageSetup paperSize="9" fitToHeight="2"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2"/>
  <sheetViews>
    <sheetView workbookViewId="0">
      <selection activeCell="C16" sqref="C16"/>
    </sheetView>
  </sheetViews>
  <sheetFormatPr defaultColWidth="9" defaultRowHeight="15" x14ac:dyDescent="0.25"/>
  <cols>
    <col min="1" max="1" width="3.28515625" style="29" customWidth="1"/>
    <col min="2" max="2" width="9" style="106"/>
    <col min="3" max="16384" width="9" style="29"/>
  </cols>
  <sheetData>
    <row r="1" spans="1:10" s="25" customFormat="1" x14ac:dyDescent="0.25">
      <c r="A1" s="273" t="s">
        <v>260</v>
      </c>
      <c r="B1" s="273"/>
      <c r="C1" s="273"/>
      <c r="D1" s="273"/>
      <c r="E1" s="273"/>
      <c r="F1" s="273"/>
      <c r="G1" s="273"/>
      <c r="H1" s="273"/>
      <c r="I1" s="273"/>
      <c r="J1" s="273"/>
    </row>
    <row r="2" spans="1:10" s="27" customFormat="1" ht="1.35" customHeight="1" x14ac:dyDescent="0.25">
      <c r="A2" s="26"/>
      <c r="B2" s="26"/>
      <c r="C2" s="26"/>
      <c r="D2" s="26"/>
      <c r="E2" s="26"/>
      <c r="F2" s="26"/>
      <c r="G2" s="26"/>
      <c r="H2" s="26"/>
      <c r="I2" s="26"/>
      <c r="J2" s="26"/>
    </row>
    <row r="4" spans="1:10" x14ac:dyDescent="0.25">
      <c r="B4" s="274" t="s">
        <v>185</v>
      </c>
      <c r="C4" s="274"/>
      <c r="D4" s="274"/>
      <c r="E4" s="274"/>
      <c r="F4" s="274"/>
    </row>
    <row r="5" spans="1:10" x14ac:dyDescent="0.25">
      <c r="B5" s="274" t="s">
        <v>259</v>
      </c>
      <c r="C5" s="274"/>
      <c r="D5" s="274"/>
      <c r="E5" s="274"/>
      <c r="F5" s="274"/>
    </row>
    <row r="6" spans="1:10" x14ac:dyDescent="0.25">
      <c r="B6" s="274" t="s">
        <v>320</v>
      </c>
      <c r="C6" s="274"/>
      <c r="D6" s="274"/>
      <c r="E6" s="274"/>
      <c r="F6" s="274"/>
    </row>
    <row r="7" spans="1:10" x14ac:dyDescent="0.25">
      <c r="B7" s="274" t="s">
        <v>321</v>
      </c>
      <c r="C7" s="274"/>
      <c r="D7" s="274"/>
      <c r="E7" s="274"/>
      <c r="F7" s="274"/>
    </row>
    <row r="8" spans="1:10" x14ac:dyDescent="0.25">
      <c r="B8" s="274" t="s">
        <v>322</v>
      </c>
      <c r="C8" s="274"/>
      <c r="D8" s="274"/>
      <c r="E8" s="274"/>
      <c r="F8" s="274"/>
    </row>
    <row r="9" spans="1:10" x14ac:dyDescent="0.25">
      <c r="B9" s="274" t="s">
        <v>323</v>
      </c>
      <c r="C9" s="274"/>
      <c r="D9" s="274"/>
      <c r="E9" s="274"/>
      <c r="F9" s="274"/>
    </row>
    <row r="10" spans="1:10" x14ac:dyDescent="0.25">
      <c r="B10" s="274" t="s">
        <v>324</v>
      </c>
      <c r="C10" s="274"/>
      <c r="D10" s="274"/>
      <c r="E10" s="274"/>
      <c r="F10" s="274"/>
    </row>
    <row r="11" spans="1:10" x14ac:dyDescent="0.25">
      <c r="C11" s="106"/>
      <c r="D11" s="106"/>
      <c r="E11" s="106"/>
      <c r="F11" s="106"/>
    </row>
    <row r="12" spans="1:10" x14ac:dyDescent="0.25">
      <c r="C12" s="106"/>
      <c r="D12" s="106"/>
      <c r="E12" s="106"/>
      <c r="F12" s="106"/>
    </row>
  </sheetData>
  <sheetProtection password="AA5E" sheet="1" objects="1" scenarios="1"/>
  <mergeCells count="8">
    <mergeCell ref="A1:J1"/>
    <mergeCell ref="B4:F4"/>
    <mergeCell ref="B5:F5"/>
    <mergeCell ref="B10:F10"/>
    <mergeCell ref="B7:F7"/>
    <mergeCell ref="B8:F8"/>
    <mergeCell ref="B9:F9"/>
    <mergeCell ref="B6:F6"/>
  </mergeCells>
  <hyperlinks>
    <hyperlink ref="B4" location="'Modeļa apraksts'!A1" display="1. Modeļa apraksts" xr:uid="{00000000-0004-0000-0100-000000000000}"/>
    <hyperlink ref="B5" location="'Datu ievades lapa'!A1" display="2. Datu ievdes lapa" xr:uid="{00000000-0004-0000-0100-000001000000}"/>
    <hyperlink ref="B6" location="Kopsavilkums!A1" display="7. Kopsavilkums" xr:uid="{00000000-0004-0000-0100-000002000000}"/>
    <hyperlink ref="B5:E5" location="'Datu ievades lapa'!A1" display="2. Datu ievades lapa" xr:uid="{00000000-0004-0000-0100-000003000000}"/>
    <hyperlink ref="B5:F5" location="'2. Datu ievade'!A1" display="2. Datu ievade" xr:uid="{00000000-0004-0000-0100-000004000000}"/>
    <hyperlink ref="B6:F6" location="'3. S1 Kopsavilkums'!A1" display="3. Kopsavilkums 1. scenārijam" xr:uid="{00000000-0004-0000-0100-000005000000}"/>
    <hyperlink ref="B7" location="Kopsavilkums!A1" display="7. Kopsavilkums" xr:uid="{00000000-0004-0000-0100-000006000000}"/>
    <hyperlink ref="B7:F7" location="'4. S2 Kopsavilkums'!A1" display="4. Kopsavilkums 2. scenārijam" xr:uid="{00000000-0004-0000-0100-000007000000}"/>
    <hyperlink ref="B8" location="Kopsavilkums!A1" display="7. Kopsavilkums" xr:uid="{00000000-0004-0000-0100-000008000000}"/>
    <hyperlink ref="B8:F8" location="'5. S3 Kopsavilkums'!A1" display="5. Kopsavilkums 3. scenārijam" xr:uid="{00000000-0004-0000-0100-000009000000}"/>
    <hyperlink ref="B9" location="Kopsavilkums!A1" display="7. Kopsavilkums" xr:uid="{00000000-0004-0000-0100-00000A000000}"/>
    <hyperlink ref="B9:F9" location="'6. Datu vizualizācija'!A1" display="6. Datu vizualizācija" xr:uid="{00000000-0004-0000-0100-00000B000000}"/>
    <hyperlink ref="B10" location="Kopsavilkums!A1" display="7. Kopsavilkums" xr:uid="{00000000-0004-0000-0100-00000C000000}"/>
    <hyperlink ref="B10:F10" location="'7. Indikatoru apraksts'!A1" display="7. Indikatoru apraksts" xr:uid="{00000000-0004-0000-0100-00000D000000}"/>
    <hyperlink ref="B4:F4" location="'1. Modeļa apraksts'!A1" display="1. Modeļa apraksts" xr:uid="{00000000-0004-0000-0100-00000E000000}"/>
  </hyperlinks>
  <pageMargins left="0.70866141732283472" right="0.70866141732283472" top="0.74803149606299213" bottom="0.74803149606299213" header="0.31496062992125984" footer="0.31496062992125984"/>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74"/>
  <sheetViews>
    <sheetView workbookViewId="0">
      <selection activeCell="F24" sqref="F24"/>
    </sheetView>
  </sheetViews>
  <sheetFormatPr defaultColWidth="9" defaultRowHeight="15" x14ac:dyDescent="0.25"/>
  <cols>
    <col min="1" max="9" width="9" style="29"/>
    <col min="10" max="10" width="7.7109375" style="29" customWidth="1"/>
    <col min="11" max="16384" width="9" style="29"/>
  </cols>
  <sheetData>
    <row r="1" spans="1:10" s="25" customFormat="1" x14ac:dyDescent="0.25">
      <c r="A1" s="273" t="s">
        <v>244</v>
      </c>
      <c r="B1" s="273"/>
      <c r="C1" s="273"/>
      <c r="D1" s="273"/>
      <c r="E1" s="273"/>
      <c r="F1" s="273"/>
      <c r="G1" s="273"/>
      <c r="H1" s="273"/>
      <c r="I1" s="273"/>
      <c r="J1" s="273"/>
    </row>
    <row r="2" spans="1:10" s="27" customFormat="1" ht="1.35" customHeight="1" x14ac:dyDescent="0.25">
      <c r="A2" s="26"/>
      <c r="B2" s="26"/>
      <c r="C2" s="26"/>
      <c r="D2" s="26"/>
      <c r="E2" s="26"/>
      <c r="F2" s="26"/>
      <c r="G2" s="26"/>
      <c r="H2" s="26"/>
      <c r="I2" s="26"/>
      <c r="J2" s="26"/>
    </row>
    <row r="3" spans="1:10" s="28" customFormat="1" x14ac:dyDescent="0.25">
      <c r="A3" s="275" t="s">
        <v>186</v>
      </c>
      <c r="B3" s="275"/>
      <c r="C3" s="275"/>
      <c r="D3" s="275"/>
      <c r="E3" s="275"/>
      <c r="F3" s="275"/>
      <c r="G3" s="275"/>
      <c r="H3" s="275"/>
      <c r="I3" s="275"/>
      <c r="J3" s="275"/>
    </row>
    <row r="4" spans="1:10" x14ac:dyDescent="0.25">
      <c r="A4" s="276" t="s">
        <v>270</v>
      </c>
      <c r="B4" s="276"/>
      <c r="C4" s="276"/>
      <c r="D4" s="276"/>
      <c r="E4" s="276"/>
      <c r="F4" s="276"/>
      <c r="G4" s="276"/>
      <c r="H4" s="276"/>
      <c r="I4" s="276"/>
      <c r="J4" s="276"/>
    </row>
    <row r="5" spans="1:10" x14ac:dyDescent="0.25">
      <c r="A5" s="276"/>
      <c r="B5" s="276"/>
      <c r="C5" s="276"/>
      <c r="D5" s="276"/>
      <c r="E5" s="276"/>
      <c r="F5" s="276"/>
      <c r="G5" s="276"/>
      <c r="H5" s="276"/>
      <c r="I5" s="276"/>
      <c r="J5" s="276"/>
    </row>
    <row r="6" spans="1:10" x14ac:dyDescent="0.25">
      <c r="A6" s="276"/>
      <c r="B6" s="276"/>
      <c r="C6" s="276"/>
      <c r="D6" s="276"/>
      <c r="E6" s="276"/>
      <c r="F6" s="276"/>
      <c r="G6" s="276"/>
      <c r="H6" s="276"/>
      <c r="I6" s="276"/>
      <c r="J6" s="276"/>
    </row>
    <row r="7" spans="1:10" ht="7.5" customHeight="1" x14ac:dyDescent="0.25"/>
    <row r="8" spans="1:10" s="28" customFormat="1" x14ac:dyDescent="0.25">
      <c r="A8" s="275" t="s">
        <v>187</v>
      </c>
      <c r="B8" s="275"/>
      <c r="C8" s="275"/>
      <c r="D8" s="275"/>
      <c r="E8" s="275"/>
      <c r="F8" s="275"/>
      <c r="G8" s="275"/>
      <c r="H8" s="275"/>
      <c r="I8" s="275"/>
      <c r="J8" s="275"/>
    </row>
    <row r="9" spans="1:10" s="30" customFormat="1" ht="11.25" x14ac:dyDescent="0.2">
      <c r="A9" s="276" t="s">
        <v>271</v>
      </c>
      <c r="B9" s="276"/>
      <c r="C9" s="276"/>
      <c r="D9" s="276"/>
      <c r="E9" s="276"/>
      <c r="F9" s="276"/>
      <c r="G9" s="276"/>
      <c r="H9" s="276"/>
      <c r="I9" s="276"/>
      <c r="J9" s="276"/>
    </row>
    <row r="10" spans="1:10" x14ac:dyDescent="0.25">
      <c r="A10" s="276"/>
      <c r="B10" s="276"/>
      <c r="C10" s="276"/>
      <c r="D10" s="276"/>
      <c r="E10" s="276"/>
      <c r="F10" s="276"/>
      <c r="G10" s="276"/>
      <c r="H10" s="276"/>
      <c r="I10" s="276"/>
      <c r="J10" s="276"/>
    </row>
    <row r="11" spans="1:10" x14ac:dyDescent="0.25">
      <c r="A11" s="276"/>
      <c r="B11" s="276"/>
      <c r="C11" s="276"/>
      <c r="D11" s="276"/>
      <c r="E11" s="276"/>
      <c r="F11" s="276"/>
      <c r="G11" s="276"/>
      <c r="H11" s="276"/>
      <c r="I11" s="276"/>
      <c r="J11" s="276"/>
    </row>
    <row r="12" spans="1:10" x14ac:dyDescent="0.25">
      <c r="A12" s="276"/>
      <c r="B12" s="276"/>
      <c r="C12" s="276"/>
      <c r="D12" s="276"/>
      <c r="E12" s="276"/>
      <c r="F12" s="276"/>
      <c r="G12" s="276"/>
      <c r="H12" s="276"/>
      <c r="I12" s="276"/>
      <c r="J12" s="276"/>
    </row>
    <row r="13" spans="1:10" ht="12.2" customHeight="1" x14ac:dyDescent="0.25">
      <c r="A13" s="276"/>
      <c r="B13" s="276"/>
      <c r="C13" s="276"/>
      <c r="D13" s="276"/>
      <c r="E13" s="276"/>
      <c r="F13" s="276"/>
      <c r="G13" s="276"/>
      <c r="H13" s="276"/>
      <c r="I13" s="276"/>
      <c r="J13" s="276"/>
    </row>
    <row r="14" spans="1:10" hidden="1" x14ac:dyDescent="0.25">
      <c r="A14" s="276"/>
      <c r="B14" s="276"/>
      <c r="C14" s="276"/>
      <c r="D14" s="276"/>
      <c r="E14" s="276"/>
      <c r="F14" s="276"/>
      <c r="G14" s="276"/>
      <c r="H14" s="276"/>
      <c r="I14" s="276"/>
      <c r="J14" s="276"/>
    </row>
    <row r="15" spans="1:10" hidden="1" x14ac:dyDescent="0.25">
      <c r="A15" s="276"/>
      <c r="B15" s="276"/>
      <c r="C15" s="276"/>
      <c r="D15" s="276"/>
      <c r="E15" s="276"/>
      <c r="F15" s="276"/>
      <c r="G15" s="276"/>
      <c r="H15" s="276"/>
      <c r="I15" s="276"/>
      <c r="J15" s="276"/>
    </row>
    <row r="16" spans="1:10" hidden="1" x14ac:dyDescent="0.25">
      <c r="A16" s="276"/>
      <c r="B16" s="276"/>
      <c r="C16" s="276"/>
      <c r="D16" s="276"/>
      <c r="E16" s="276"/>
      <c r="F16" s="276"/>
      <c r="G16" s="276"/>
      <c r="H16" s="276"/>
      <c r="I16" s="276"/>
      <c r="J16" s="276"/>
    </row>
    <row r="17" spans="1:10" hidden="1" x14ac:dyDescent="0.25">
      <c r="A17" s="276"/>
      <c r="B17" s="276"/>
      <c r="C17" s="276"/>
      <c r="D17" s="276"/>
      <c r="E17" s="276"/>
      <c r="F17" s="276"/>
      <c r="G17" s="276"/>
      <c r="H17" s="276"/>
      <c r="I17" s="276"/>
      <c r="J17" s="276"/>
    </row>
    <row r="18" spans="1:10" hidden="1" x14ac:dyDescent="0.25">
      <c r="A18" s="276"/>
      <c r="B18" s="276"/>
      <c r="C18" s="276"/>
      <c r="D18" s="276"/>
      <c r="E18" s="276"/>
      <c r="F18" s="276"/>
      <c r="G18" s="276"/>
      <c r="H18" s="276"/>
      <c r="I18" s="276"/>
      <c r="J18" s="276"/>
    </row>
    <row r="19" spans="1:10" hidden="1" x14ac:dyDescent="0.25">
      <c r="A19" s="276"/>
      <c r="B19" s="276"/>
      <c r="C19" s="276"/>
      <c r="D19" s="276"/>
      <c r="E19" s="276"/>
      <c r="F19" s="276"/>
      <c r="G19" s="276"/>
      <c r="H19" s="276"/>
      <c r="I19" s="276"/>
      <c r="J19" s="276"/>
    </row>
    <row r="20" spans="1:10" ht="7.5" customHeight="1" x14ac:dyDescent="0.25"/>
    <row r="21" spans="1:10" s="28" customFormat="1" x14ac:dyDescent="0.25">
      <c r="A21" s="275" t="s">
        <v>272</v>
      </c>
      <c r="B21" s="275"/>
      <c r="C21" s="275"/>
      <c r="D21" s="275"/>
      <c r="E21" s="275"/>
      <c r="F21" s="275"/>
      <c r="G21" s="275"/>
      <c r="H21" s="275"/>
      <c r="I21" s="275"/>
      <c r="J21" s="275"/>
    </row>
    <row r="22" spans="1:10" ht="7.5" customHeight="1" x14ac:dyDescent="0.25"/>
    <row r="23" spans="1:10" s="30" customFormat="1" ht="11.25" x14ac:dyDescent="0.2">
      <c r="A23" s="102"/>
      <c r="B23" s="30" t="s">
        <v>294</v>
      </c>
    </row>
    <row r="24" spans="1:10" s="30" customFormat="1" ht="7.5" customHeight="1" x14ac:dyDescent="0.2"/>
    <row r="25" spans="1:10" s="30" customFormat="1" ht="11.25" x14ac:dyDescent="0.2">
      <c r="A25" s="103"/>
      <c r="B25" s="30" t="s">
        <v>274</v>
      </c>
    </row>
    <row r="26" spans="1:10" s="30" customFormat="1" ht="7.5" customHeight="1" x14ac:dyDescent="0.2"/>
    <row r="27" spans="1:10" s="30" customFormat="1" ht="11.25" x14ac:dyDescent="0.2">
      <c r="A27" s="104"/>
      <c r="B27" s="30" t="s">
        <v>273</v>
      </c>
    </row>
    <row r="28" spans="1:10" s="30" customFormat="1" ht="7.5" hidden="1" customHeight="1" x14ac:dyDescent="0.2"/>
    <row r="29" spans="1:10" s="30" customFormat="1" ht="11.25" hidden="1" x14ac:dyDescent="0.2"/>
    <row r="30" spans="1:10" s="30" customFormat="1" ht="7.5" hidden="1" customHeight="1" x14ac:dyDescent="0.2"/>
    <row r="31" spans="1:10" s="30" customFormat="1" ht="11.25" hidden="1" x14ac:dyDescent="0.2"/>
    <row r="32" spans="1:10" s="30" customFormat="1" ht="7.5" customHeight="1" x14ac:dyDescent="0.2"/>
    <row r="33" spans="1:10" x14ac:dyDescent="0.25">
      <c r="A33" s="275" t="s">
        <v>276</v>
      </c>
      <c r="B33" s="275"/>
      <c r="C33" s="275"/>
      <c r="D33" s="275"/>
      <c r="E33" s="275"/>
      <c r="F33" s="275"/>
      <c r="G33" s="275"/>
      <c r="H33" s="275"/>
      <c r="I33" s="275"/>
      <c r="J33" s="275"/>
    </row>
    <row r="34" spans="1:10" ht="14.25" customHeight="1" x14ac:dyDescent="0.25">
      <c r="A34" s="277" t="s">
        <v>346</v>
      </c>
      <c r="B34" s="277"/>
      <c r="C34" s="277"/>
      <c r="D34" s="277"/>
      <c r="E34" s="277"/>
      <c r="F34" s="277"/>
      <c r="G34" s="277"/>
      <c r="H34" s="277"/>
      <c r="I34" s="277"/>
      <c r="J34" s="277"/>
    </row>
    <row r="35" spans="1:10" ht="14.25" customHeight="1" x14ac:dyDescent="0.25">
      <c r="A35" s="277"/>
      <c r="B35" s="277"/>
      <c r="C35" s="277"/>
      <c r="D35" s="277"/>
      <c r="E35" s="277"/>
      <c r="F35" s="277"/>
      <c r="G35" s="277"/>
      <c r="H35" s="277"/>
      <c r="I35" s="277"/>
      <c r="J35" s="277"/>
    </row>
    <row r="36" spans="1:10" ht="14.25" customHeight="1" x14ac:dyDescent="0.25">
      <c r="A36" s="277"/>
      <c r="B36" s="277"/>
      <c r="C36" s="277"/>
      <c r="D36" s="277"/>
      <c r="E36" s="277"/>
      <c r="F36" s="277"/>
      <c r="G36" s="277"/>
      <c r="H36" s="277"/>
      <c r="I36" s="277"/>
      <c r="J36" s="277"/>
    </row>
    <row r="37" spans="1:10" ht="14.25" customHeight="1" x14ac:dyDescent="0.25">
      <c r="A37" s="277"/>
      <c r="B37" s="277"/>
      <c r="C37" s="277"/>
      <c r="D37" s="277"/>
      <c r="E37" s="277"/>
      <c r="F37" s="277"/>
      <c r="G37" s="277"/>
      <c r="H37" s="277"/>
      <c r="I37" s="277"/>
      <c r="J37" s="277"/>
    </row>
    <row r="38" spans="1:10" ht="14.25" customHeight="1" x14ac:dyDescent="0.25">
      <c r="A38" s="277"/>
      <c r="B38" s="277"/>
      <c r="C38" s="277"/>
      <c r="D38" s="277"/>
      <c r="E38" s="277"/>
      <c r="F38" s="277"/>
      <c r="G38" s="277"/>
      <c r="H38" s="277"/>
      <c r="I38" s="277"/>
      <c r="J38" s="277"/>
    </row>
    <row r="39" spans="1:10" ht="14.25" customHeight="1" x14ac:dyDescent="0.25">
      <c r="A39" s="277"/>
      <c r="B39" s="277"/>
      <c r="C39" s="277"/>
      <c r="D39" s="277"/>
      <c r="E39" s="277"/>
      <c r="F39" s="277"/>
      <c r="G39" s="277"/>
      <c r="H39" s="277"/>
      <c r="I39" s="277"/>
      <c r="J39" s="277"/>
    </row>
    <row r="40" spans="1:10" x14ac:dyDescent="0.25">
      <c r="A40" s="277"/>
      <c r="B40" s="277"/>
      <c r="C40" s="277"/>
      <c r="D40" s="277"/>
      <c r="E40" s="277"/>
      <c r="F40" s="277"/>
      <c r="G40" s="277"/>
      <c r="H40" s="277"/>
      <c r="I40" s="277"/>
      <c r="J40" s="277"/>
    </row>
    <row r="41" spans="1:10" ht="7.5" customHeight="1" x14ac:dyDescent="0.25">
      <c r="A41" s="105"/>
      <c r="B41" s="105"/>
      <c r="C41" s="105"/>
      <c r="D41" s="105"/>
      <c r="E41" s="105"/>
      <c r="F41" s="105"/>
      <c r="G41" s="105"/>
      <c r="H41" s="105"/>
      <c r="I41" s="105"/>
      <c r="J41" s="105"/>
    </row>
    <row r="42" spans="1:10" x14ac:dyDescent="0.25">
      <c r="A42" s="275" t="s">
        <v>277</v>
      </c>
      <c r="B42" s="275"/>
      <c r="C42" s="275"/>
      <c r="D42" s="275"/>
      <c r="E42" s="275"/>
      <c r="F42" s="275"/>
      <c r="G42" s="275"/>
      <c r="H42" s="275"/>
      <c r="I42" s="275"/>
      <c r="J42" s="275"/>
    </row>
    <row r="43" spans="1:10" s="30" customFormat="1" ht="11.25" x14ac:dyDescent="0.2">
      <c r="A43" s="276" t="s">
        <v>344</v>
      </c>
      <c r="B43" s="276"/>
      <c r="C43" s="276"/>
      <c r="D43" s="276"/>
      <c r="E43" s="276"/>
      <c r="F43" s="276"/>
      <c r="G43" s="276"/>
      <c r="H43" s="276"/>
      <c r="I43" s="276"/>
      <c r="J43" s="276"/>
    </row>
    <row r="44" spans="1:10" s="30" customFormat="1" ht="11.25" x14ac:dyDescent="0.2">
      <c r="A44" s="276"/>
      <c r="B44" s="276"/>
      <c r="C44" s="276"/>
      <c r="D44" s="276"/>
      <c r="E44" s="276"/>
      <c r="F44" s="276"/>
      <c r="G44" s="276"/>
      <c r="H44" s="276"/>
      <c r="I44" s="276"/>
      <c r="J44" s="276"/>
    </row>
    <row r="45" spans="1:10" s="30" customFormat="1" ht="11.25" x14ac:dyDescent="0.2">
      <c r="A45" s="276"/>
      <c r="B45" s="276"/>
      <c r="C45" s="276"/>
      <c r="D45" s="276"/>
      <c r="E45" s="276"/>
      <c r="F45" s="276"/>
      <c r="G45" s="276"/>
      <c r="H45" s="276"/>
      <c r="I45" s="276"/>
      <c r="J45" s="276"/>
    </row>
    <row r="46" spans="1:10" s="30" customFormat="1" ht="11.25" x14ac:dyDescent="0.2">
      <c r="A46" s="276"/>
      <c r="B46" s="276"/>
      <c r="C46" s="276"/>
      <c r="D46" s="276"/>
      <c r="E46" s="276"/>
      <c r="F46" s="276"/>
      <c r="G46" s="276"/>
      <c r="H46" s="276"/>
      <c r="I46" s="276"/>
      <c r="J46" s="276"/>
    </row>
    <row r="47" spans="1:10" s="30" customFormat="1" ht="11.25" x14ac:dyDescent="0.2">
      <c r="A47" s="276"/>
      <c r="B47" s="276"/>
      <c r="C47" s="276"/>
      <c r="D47" s="276"/>
      <c r="E47" s="276"/>
      <c r="F47" s="276"/>
      <c r="G47" s="276"/>
      <c r="H47" s="276"/>
      <c r="I47" s="276"/>
      <c r="J47" s="276"/>
    </row>
    <row r="48" spans="1:10" s="30" customFormat="1" ht="11.25" x14ac:dyDescent="0.2">
      <c r="A48" s="276"/>
      <c r="B48" s="276"/>
      <c r="C48" s="276"/>
      <c r="D48" s="276"/>
      <c r="E48" s="276"/>
      <c r="F48" s="276"/>
      <c r="G48" s="276"/>
      <c r="H48" s="276"/>
      <c r="I48" s="276"/>
      <c r="J48" s="276"/>
    </row>
    <row r="49" spans="1:10" s="30" customFormat="1" ht="11.25" x14ac:dyDescent="0.2">
      <c r="A49" s="276"/>
      <c r="B49" s="276"/>
      <c r="C49" s="276"/>
      <c r="D49" s="276"/>
      <c r="E49" s="276"/>
      <c r="F49" s="276"/>
      <c r="G49" s="276"/>
      <c r="H49" s="276"/>
      <c r="I49" s="276"/>
      <c r="J49" s="276"/>
    </row>
    <row r="50" spans="1:10" s="30" customFormat="1" ht="11.25" x14ac:dyDescent="0.2">
      <c r="A50" s="276"/>
      <c r="B50" s="276"/>
      <c r="C50" s="276"/>
      <c r="D50" s="276"/>
      <c r="E50" s="276"/>
      <c r="F50" s="276"/>
      <c r="G50" s="276"/>
      <c r="H50" s="276"/>
      <c r="I50" s="276"/>
      <c r="J50" s="276"/>
    </row>
    <row r="51" spans="1:10" s="30" customFormat="1" ht="11.25" x14ac:dyDescent="0.2">
      <c r="A51" s="276"/>
      <c r="B51" s="276"/>
      <c r="C51" s="276"/>
      <c r="D51" s="276"/>
      <c r="E51" s="276"/>
      <c r="F51" s="276"/>
      <c r="G51" s="276"/>
      <c r="H51" s="276"/>
      <c r="I51" s="276"/>
      <c r="J51" s="276"/>
    </row>
    <row r="52" spans="1:10" s="30" customFormat="1" ht="11.25" x14ac:dyDescent="0.2">
      <c r="A52" s="276"/>
      <c r="B52" s="276"/>
      <c r="C52" s="276"/>
      <c r="D52" s="276"/>
      <c r="E52" s="276"/>
      <c r="F52" s="276"/>
      <c r="G52" s="276"/>
      <c r="H52" s="276"/>
      <c r="I52" s="276"/>
      <c r="J52" s="276"/>
    </row>
    <row r="53" spans="1:10" s="30" customFormat="1" ht="11.25" x14ac:dyDescent="0.2">
      <c r="A53" s="276"/>
      <c r="B53" s="276"/>
      <c r="C53" s="276"/>
      <c r="D53" s="276"/>
      <c r="E53" s="276"/>
      <c r="F53" s="276"/>
      <c r="G53" s="276"/>
      <c r="H53" s="276"/>
      <c r="I53" s="276"/>
      <c r="J53" s="276"/>
    </row>
    <row r="54" spans="1:10" s="30" customFormat="1" ht="11.25" x14ac:dyDescent="0.2">
      <c r="A54" s="276"/>
      <c r="B54" s="276"/>
      <c r="C54" s="276"/>
      <c r="D54" s="276"/>
      <c r="E54" s="276"/>
      <c r="F54" s="276"/>
      <c r="G54" s="276"/>
      <c r="H54" s="276"/>
      <c r="I54" s="276"/>
      <c r="J54" s="276"/>
    </row>
    <row r="55" spans="1:10" s="30" customFormat="1" ht="11.25" x14ac:dyDescent="0.2">
      <c r="A55" s="276"/>
      <c r="B55" s="276"/>
      <c r="C55" s="276"/>
      <c r="D55" s="276"/>
      <c r="E55" s="276"/>
      <c r="F55" s="276"/>
      <c r="G55" s="276"/>
      <c r="H55" s="276"/>
      <c r="I55" s="276"/>
      <c r="J55" s="276"/>
    </row>
    <row r="56" spans="1:10" s="30" customFormat="1" ht="11.25" x14ac:dyDescent="0.2">
      <c r="A56" s="276"/>
      <c r="B56" s="276"/>
      <c r="C56" s="276"/>
      <c r="D56" s="276"/>
      <c r="E56" s="276"/>
      <c r="F56" s="276"/>
      <c r="G56" s="276"/>
      <c r="H56" s="276"/>
      <c r="I56" s="276"/>
      <c r="J56" s="276"/>
    </row>
    <row r="57" spans="1:10" ht="7.5" customHeight="1" x14ac:dyDescent="0.25">
      <c r="A57" s="105"/>
      <c r="B57" s="105"/>
      <c r="C57" s="105"/>
      <c r="D57" s="105"/>
      <c r="E57" s="105"/>
      <c r="F57" s="105"/>
      <c r="G57" s="105"/>
      <c r="H57" s="105"/>
      <c r="I57" s="105"/>
      <c r="J57" s="105"/>
    </row>
    <row r="58" spans="1:10" x14ac:dyDescent="0.25">
      <c r="A58" s="275" t="s">
        <v>245</v>
      </c>
      <c r="B58" s="275"/>
      <c r="C58" s="275"/>
      <c r="D58" s="275"/>
      <c r="E58" s="275"/>
      <c r="F58" s="275"/>
      <c r="G58" s="275"/>
      <c r="H58" s="275"/>
      <c r="I58" s="275"/>
      <c r="J58" s="275"/>
    </row>
    <row r="59" spans="1:10" x14ac:dyDescent="0.25">
      <c r="A59" s="276" t="s">
        <v>308</v>
      </c>
      <c r="B59" s="276"/>
      <c r="C59" s="276"/>
      <c r="D59" s="276"/>
      <c r="E59" s="276"/>
      <c r="F59" s="276"/>
      <c r="G59" s="276"/>
      <c r="H59" s="276"/>
      <c r="I59" s="276"/>
      <c r="J59" s="276"/>
    </row>
    <row r="60" spans="1:10" x14ac:dyDescent="0.25">
      <c r="A60" s="276"/>
      <c r="B60" s="276"/>
      <c r="C60" s="276"/>
      <c r="D60" s="276"/>
      <c r="E60" s="276"/>
      <c r="F60" s="276"/>
      <c r="G60" s="276"/>
      <c r="H60" s="276"/>
      <c r="I60" s="276"/>
      <c r="J60" s="276"/>
    </row>
    <row r="61" spans="1:10" x14ac:dyDescent="0.25">
      <c r="A61" s="276"/>
      <c r="B61" s="276"/>
      <c r="C61" s="276"/>
      <c r="D61" s="276"/>
      <c r="E61" s="276"/>
      <c r="F61" s="276"/>
      <c r="G61" s="276"/>
      <c r="H61" s="276"/>
      <c r="I61" s="276"/>
      <c r="J61" s="276"/>
    </row>
    <row r="62" spans="1:10" x14ac:dyDescent="0.25">
      <c r="A62" s="276"/>
      <c r="B62" s="276"/>
      <c r="C62" s="276"/>
      <c r="D62" s="276"/>
      <c r="E62" s="276"/>
      <c r="F62" s="276"/>
      <c r="G62" s="276"/>
      <c r="H62" s="276"/>
      <c r="I62" s="276"/>
      <c r="J62" s="276"/>
    </row>
    <row r="63" spans="1:10" x14ac:dyDescent="0.25">
      <c r="A63" s="276"/>
      <c r="B63" s="276"/>
      <c r="C63" s="276"/>
      <c r="D63" s="276"/>
      <c r="E63" s="276"/>
      <c r="F63" s="276"/>
      <c r="G63" s="276"/>
      <c r="H63" s="276"/>
      <c r="I63" s="276"/>
      <c r="J63" s="276"/>
    </row>
    <row r="64" spans="1:10" x14ac:dyDescent="0.25">
      <c r="A64" s="276"/>
      <c r="B64" s="276"/>
      <c r="C64" s="276"/>
      <c r="D64" s="276"/>
      <c r="E64" s="276"/>
      <c r="F64" s="276"/>
      <c r="G64" s="276"/>
      <c r="H64" s="276"/>
      <c r="I64" s="276"/>
      <c r="J64" s="276"/>
    </row>
    <row r="65" spans="1:10" x14ac:dyDescent="0.25">
      <c r="A65" s="276"/>
      <c r="B65" s="276"/>
      <c r="C65" s="276"/>
      <c r="D65" s="276"/>
      <c r="E65" s="276"/>
      <c r="F65" s="276"/>
      <c r="G65" s="276"/>
      <c r="H65" s="276"/>
      <c r="I65" s="276"/>
      <c r="J65" s="276"/>
    </row>
    <row r="66" spans="1:10" ht="7.5" customHeight="1" x14ac:dyDescent="0.25">
      <c r="A66" s="105"/>
      <c r="B66" s="105"/>
      <c r="C66" s="105"/>
      <c r="D66" s="105"/>
      <c r="E66" s="105"/>
      <c r="F66" s="105"/>
      <c r="G66" s="105"/>
      <c r="H66" s="105"/>
      <c r="I66" s="105"/>
      <c r="J66" s="105"/>
    </row>
    <row r="67" spans="1:10" x14ac:dyDescent="0.25">
      <c r="A67" s="275" t="s">
        <v>309</v>
      </c>
      <c r="B67" s="275"/>
      <c r="C67" s="275"/>
      <c r="D67" s="275"/>
      <c r="E67" s="275"/>
      <c r="F67" s="275"/>
      <c r="G67" s="275"/>
      <c r="H67" s="275"/>
      <c r="I67" s="275"/>
      <c r="J67" s="275"/>
    </row>
    <row r="68" spans="1:10" x14ac:dyDescent="0.25">
      <c r="A68" s="276" t="s">
        <v>345</v>
      </c>
      <c r="B68" s="276"/>
      <c r="C68" s="276"/>
      <c r="D68" s="276"/>
      <c r="E68" s="276"/>
      <c r="F68" s="276"/>
      <c r="G68" s="276"/>
      <c r="H68" s="276"/>
      <c r="I68" s="276"/>
      <c r="J68" s="276"/>
    </row>
    <row r="69" spans="1:10" x14ac:dyDescent="0.25">
      <c r="A69" s="276"/>
      <c r="B69" s="276"/>
      <c r="C69" s="276"/>
      <c r="D69" s="276"/>
      <c r="E69" s="276"/>
      <c r="F69" s="276"/>
      <c r="G69" s="276"/>
      <c r="H69" s="276"/>
      <c r="I69" s="276"/>
      <c r="J69" s="276"/>
    </row>
    <row r="70" spans="1:10" x14ac:dyDescent="0.25">
      <c r="A70" s="276"/>
      <c r="B70" s="276"/>
      <c r="C70" s="276"/>
      <c r="D70" s="276"/>
      <c r="E70" s="276"/>
      <c r="F70" s="276"/>
      <c r="G70" s="276"/>
      <c r="H70" s="276"/>
      <c r="I70" s="276"/>
      <c r="J70" s="276"/>
    </row>
    <row r="71" spans="1:10" x14ac:dyDescent="0.25">
      <c r="A71" s="276"/>
      <c r="B71" s="276"/>
      <c r="C71" s="276"/>
      <c r="D71" s="276"/>
      <c r="E71" s="276"/>
      <c r="F71" s="276"/>
      <c r="G71" s="276"/>
      <c r="H71" s="276"/>
      <c r="I71" s="276"/>
      <c r="J71" s="276"/>
    </row>
    <row r="72" spans="1:10" x14ac:dyDescent="0.25">
      <c r="A72" s="276"/>
      <c r="B72" s="276"/>
      <c r="C72" s="276"/>
      <c r="D72" s="276"/>
      <c r="E72" s="276"/>
      <c r="F72" s="276"/>
      <c r="G72" s="276"/>
      <c r="H72" s="276"/>
      <c r="I72" s="276"/>
      <c r="J72" s="276"/>
    </row>
    <row r="73" spans="1:10" x14ac:dyDescent="0.25">
      <c r="A73" s="276"/>
      <c r="B73" s="276"/>
      <c r="C73" s="276"/>
      <c r="D73" s="276"/>
      <c r="E73" s="276"/>
      <c r="F73" s="276"/>
      <c r="G73" s="276"/>
      <c r="H73" s="276"/>
      <c r="I73" s="276"/>
      <c r="J73" s="276"/>
    </row>
    <row r="74" spans="1:10" x14ac:dyDescent="0.25">
      <c r="A74" s="276"/>
      <c r="B74" s="276"/>
      <c r="C74" s="276"/>
      <c r="D74" s="276"/>
      <c r="E74" s="276"/>
      <c r="F74" s="276"/>
      <c r="G74" s="276"/>
      <c r="H74" s="276"/>
      <c r="I74" s="276"/>
      <c r="J74" s="276"/>
    </row>
  </sheetData>
  <sheetProtection algorithmName="SHA-512" hashValue="gG99aE16P3iGz0UzOfQ2gnshA5CBFi2PoG6mK/jPAkqTiGEX3oe5j2oiZxp0xYXQkHJt1+Sw6j7ra0x4FQXUNA==" saltValue="B0SK1c4/+UxLH7G462rk9g==" spinCount="100000" sheet="1" objects="1" scenarios="1"/>
  <mergeCells count="14">
    <mergeCell ref="A1:J1"/>
    <mergeCell ref="A3:J3"/>
    <mergeCell ref="A8:J8"/>
    <mergeCell ref="A33:J33"/>
    <mergeCell ref="A42:J42"/>
    <mergeCell ref="A4:J6"/>
    <mergeCell ref="A9:J19"/>
    <mergeCell ref="A34:J40"/>
    <mergeCell ref="A21:J21"/>
    <mergeCell ref="A67:J67"/>
    <mergeCell ref="A68:J74"/>
    <mergeCell ref="A58:J58"/>
    <mergeCell ref="A43:J56"/>
    <mergeCell ref="A59:J65"/>
  </mergeCells>
  <pageMargins left="0.70866141732283472" right="0.70866141732283472" top="0.74803149606299213" bottom="0.74803149606299213" header="0.31496062992125984" footer="0.31496062992125984"/>
  <pageSetup paperSize="9" scale="96" orientation="portrait" horizontalDpi="0" verticalDpi="0" r:id="rId1"/>
  <headerFooter>
    <oddFooter>&amp;A</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N80"/>
  <sheetViews>
    <sheetView tabSelected="1" topLeftCell="A11" zoomScale="85" zoomScaleNormal="85" workbookViewId="0">
      <selection activeCell="D16" sqref="D16"/>
    </sheetView>
  </sheetViews>
  <sheetFormatPr defaultColWidth="9" defaultRowHeight="15" x14ac:dyDescent="0.25"/>
  <cols>
    <col min="1" max="1" width="0.7109375" style="29" customWidth="1"/>
    <col min="2" max="2" width="11.42578125" style="29" customWidth="1"/>
    <col min="3" max="3" width="32.42578125" style="29" customWidth="1"/>
    <col min="4" max="4" width="52" style="29" customWidth="1"/>
    <col min="5" max="5" width="11.28515625" style="67" customWidth="1"/>
    <col min="6" max="6" width="10.42578125" style="128" customWidth="1"/>
    <col min="7" max="7" width="10.85546875" style="128" customWidth="1"/>
    <col min="8" max="8" width="13" style="128" customWidth="1"/>
    <col min="9" max="9" width="8.28515625" style="29" customWidth="1"/>
    <col min="10" max="10" width="6.42578125" style="29" customWidth="1"/>
    <col min="11" max="13" width="9" style="29" customWidth="1"/>
    <col min="14" max="14" width="11.140625" style="29" customWidth="1"/>
    <col min="15" max="17" width="12.42578125" style="29" bestFit="1" customWidth="1"/>
    <col min="18" max="18" width="10.42578125" style="129" bestFit="1" customWidth="1"/>
    <col min="19" max="19" width="9.28515625" style="29" customWidth="1"/>
    <col min="20" max="20" width="9.42578125" style="126" bestFit="1" customWidth="1"/>
    <col min="21" max="21" width="7.140625" style="29" customWidth="1"/>
    <col min="22" max="22" width="8.42578125" style="125" customWidth="1"/>
    <col min="23" max="23" width="8.42578125" style="29" customWidth="1"/>
    <col min="24" max="24" width="9.140625" style="126" bestFit="1" customWidth="1"/>
    <col min="25" max="25" width="8.5703125" style="126" bestFit="1" customWidth="1"/>
    <col min="26" max="26" width="8.7109375" style="126" bestFit="1" customWidth="1"/>
    <col min="27" max="28" width="8.5703125" style="126" bestFit="1" customWidth="1"/>
    <col min="29" max="29" width="8.140625" style="129" bestFit="1" customWidth="1"/>
    <col min="30" max="32" width="11.5703125" style="129" bestFit="1" customWidth="1"/>
    <col min="33" max="37" width="9" style="29"/>
    <col min="38" max="38" width="11.85546875" style="29" customWidth="1"/>
    <col min="39" max="40" width="11.5703125" style="29" customWidth="1"/>
    <col min="41" max="41" width="1" style="29" customWidth="1"/>
    <col min="42" max="16384" width="9" style="29"/>
  </cols>
  <sheetData>
    <row r="1" spans="2:40" x14ac:dyDescent="0.25">
      <c r="B1" s="357" t="s">
        <v>311</v>
      </c>
      <c r="C1" s="357"/>
      <c r="D1" s="357"/>
      <c r="E1" s="357"/>
      <c r="F1" s="357"/>
      <c r="G1" s="357"/>
      <c r="H1" s="357"/>
      <c r="I1" s="34"/>
      <c r="L1" s="34"/>
      <c r="M1" s="34"/>
      <c r="N1" s="34"/>
      <c r="O1" s="34"/>
      <c r="P1" s="34"/>
      <c r="Q1" s="34"/>
      <c r="R1" s="29"/>
      <c r="T1" s="29"/>
      <c r="X1" s="29"/>
      <c r="Y1" s="29"/>
      <c r="Z1" s="29"/>
      <c r="AB1" s="29"/>
      <c r="AC1" s="29"/>
      <c r="AD1" s="29"/>
      <c r="AE1" s="29"/>
      <c r="AF1" s="29"/>
    </row>
    <row r="2" spans="2:40" ht="2.1" customHeight="1" x14ac:dyDescent="0.25">
      <c r="B2" s="358"/>
      <c r="C2" s="358"/>
      <c r="D2" s="358"/>
      <c r="E2" s="358"/>
      <c r="F2" s="358"/>
      <c r="G2" s="358"/>
      <c r="H2" s="358"/>
      <c r="I2" s="34"/>
      <c r="L2" s="34"/>
      <c r="M2" s="34"/>
      <c r="N2" s="34"/>
      <c r="O2" s="34"/>
      <c r="P2" s="34"/>
      <c r="Q2" s="34"/>
      <c r="R2" s="29"/>
      <c r="T2" s="29"/>
      <c r="X2" s="29"/>
      <c r="Y2" s="29"/>
      <c r="Z2" s="29"/>
      <c r="AB2" s="29"/>
      <c r="AC2" s="29"/>
      <c r="AD2" s="29"/>
      <c r="AE2" s="29"/>
      <c r="AF2" s="29"/>
    </row>
    <row r="3" spans="2:40" x14ac:dyDescent="0.25">
      <c r="C3" s="127"/>
      <c r="D3" s="127"/>
    </row>
    <row r="4" spans="2:40" ht="1.35" customHeight="1" thickBot="1" x14ac:dyDescent="0.3">
      <c r="C4" s="130"/>
      <c r="D4" s="130"/>
    </row>
    <row r="5" spans="2:40" s="106" customFormat="1" x14ac:dyDescent="0.25">
      <c r="B5" s="281" t="s">
        <v>310</v>
      </c>
      <c r="C5" s="282"/>
      <c r="D5" s="283"/>
      <c r="E5" s="366" t="s">
        <v>278</v>
      </c>
      <c r="F5" s="367"/>
      <c r="G5" s="367"/>
      <c r="H5" s="368"/>
      <c r="I5" s="310" t="s">
        <v>279</v>
      </c>
      <c r="J5" s="311"/>
      <c r="K5" s="311"/>
      <c r="L5" s="311"/>
      <c r="M5" s="311"/>
      <c r="N5" s="311"/>
      <c r="O5" s="311"/>
      <c r="P5" s="311"/>
      <c r="Q5" s="312"/>
      <c r="R5" s="307" t="s">
        <v>279</v>
      </c>
      <c r="S5" s="308"/>
      <c r="T5" s="308"/>
      <c r="U5" s="308"/>
      <c r="V5" s="308"/>
      <c r="W5" s="308"/>
      <c r="X5" s="308"/>
      <c r="Y5" s="308"/>
      <c r="Z5" s="308"/>
      <c r="AA5" s="308"/>
      <c r="AB5" s="308"/>
      <c r="AC5" s="308"/>
      <c r="AD5" s="308"/>
      <c r="AE5" s="308"/>
      <c r="AF5" s="309"/>
      <c r="AG5" s="304" t="s">
        <v>279</v>
      </c>
      <c r="AH5" s="305"/>
      <c r="AI5" s="305"/>
      <c r="AJ5" s="305"/>
      <c r="AK5" s="305"/>
      <c r="AL5" s="305"/>
      <c r="AM5" s="305"/>
      <c r="AN5" s="306"/>
    </row>
    <row r="6" spans="2:40" s="30" customFormat="1" ht="78.75" customHeight="1" x14ac:dyDescent="0.2">
      <c r="B6" s="284"/>
      <c r="C6" s="285"/>
      <c r="D6" s="286"/>
      <c r="E6" s="359" t="s">
        <v>199</v>
      </c>
      <c r="F6" s="360"/>
      <c r="G6" s="360"/>
      <c r="H6" s="361"/>
      <c r="I6" s="170" t="s">
        <v>39</v>
      </c>
      <c r="J6" s="258" t="s">
        <v>41</v>
      </c>
      <c r="K6" s="258" t="s">
        <v>44</v>
      </c>
      <c r="L6" s="338" t="s">
        <v>46</v>
      </c>
      <c r="M6" s="338"/>
      <c r="N6" s="258" t="s">
        <v>51</v>
      </c>
      <c r="O6" s="152" t="s">
        <v>286</v>
      </c>
      <c r="P6" s="152" t="s">
        <v>286</v>
      </c>
      <c r="Q6" s="158" t="s">
        <v>286</v>
      </c>
      <c r="R6" s="170" t="s">
        <v>223</v>
      </c>
      <c r="S6" s="258" t="s">
        <v>224</v>
      </c>
      <c r="T6" s="258" t="s">
        <v>225</v>
      </c>
      <c r="U6" s="258" t="s">
        <v>226</v>
      </c>
      <c r="V6" s="344" t="s">
        <v>227</v>
      </c>
      <c r="W6" s="345"/>
      <c r="X6" s="258" t="s">
        <v>228</v>
      </c>
      <c r="Y6" s="258" t="s">
        <v>229</v>
      </c>
      <c r="Z6" s="258" t="s">
        <v>230</v>
      </c>
      <c r="AA6" s="258" t="s">
        <v>231</v>
      </c>
      <c r="AB6" s="258" t="s">
        <v>232</v>
      </c>
      <c r="AC6" s="258" t="s">
        <v>233</v>
      </c>
      <c r="AD6" s="152" t="s">
        <v>286</v>
      </c>
      <c r="AE6" s="152" t="s">
        <v>286</v>
      </c>
      <c r="AF6" s="158" t="s">
        <v>286</v>
      </c>
      <c r="AG6" s="157" t="s">
        <v>234</v>
      </c>
      <c r="AH6" s="131" t="s">
        <v>235</v>
      </c>
      <c r="AI6" s="131" t="s">
        <v>236</v>
      </c>
      <c r="AJ6" s="131" t="s">
        <v>237</v>
      </c>
      <c r="AK6" s="131" t="s">
        <v>238</v>
      </c>
      <c r="AL6" s="152" t="s">
        <v>286</v>
      </c>
      <c r="AM6" s="152" t="s">
        <v>286</v>
      </c>
      <c r="AN6" s="158" t="s">
        <v>286</v>
      </c>
    </row>
    <row r="7" spans="2:40" s="106" customFormat="1" x14ac:dyDescent="0.25">
      <c r="B7" s="287"/>
      <c r="C7" s="288"/>
      <c r="D7" s="289"/>
      <c r="E7" s="337" t="s">
        <v>207</v>
      </c>
      <c r="F7" s="337"/>
      <c r="G7" s="337"/>
      <c r="H7" s="337"/>
      <c r="I7" s="181" t="s">
        <v>15</v>
      </c>
      <c r="J7" s="260" t="s">
        <v>17</v>
      </c>
      <c r="K7" s="260" t="s">
        <v>45</v>
      </c>
      <c r="L7" s="339" t="s">
        <v>47</v>
      </c>
      <c r="M7" s="340"/>
      <c r="N7" s="260" t="s">
        <v>52</v>
      </c>
      <c r="O7" s="260" t="s">
        <v>291</v>
      </c>
      <c r="P7" s="260" t="s">
        <v>292</v>
      </c>
      <c r="Q7" s="182" t="s">
        <v>293</v>
      </c>
      <c r="R7" s="171" t="s">
        <v>58</v>
      </c>
      <c r="S7" s="74" t="s">
        <v>162</v>
      </c>
      <c r="T7" s="74" t="s">
        <v>151</v>
      </c>
      <c r="U7" s="74" t="s">
        <v>69</v>
      </c>
      <c r="V7" s="342" t="s">
        <v>72</v>
      </c>
      <c r="W7" s="343"/>
      <c r="X7" s="74" t="s">
        <v>75</v>
      </c>
      <c r="Y7" s="74" t="s">
        <v>80</v>
      </c>
      <c r="Z7" s="74" t="s">
        <v>85</v>
      </c>
      <c r="AA7" s="74" t="s">
        <v>88</v>
      </c>
      <c r="AB7" s="74" t="s">
        <v>94</v>
      </c>
      <c r="AC7" s="132" t="s">
        <v>97</v>
      </c>
      <c r="AD7" s="132" t="s">
        <v>288</v>
      </c>
      <c r="AE7" s="132" t="s">
        <v>289</v>
      </c>
      <c r="AF7" s="160" t="s">
        <v>290</v>
      </c>
      <c r="AG7" s="159" t="s">
        <v>103</v>
      </c>
      <c r="AH7" s="132" t="s">
        <v>106</v>
      </c>
      <c r="AI7" s="132" t="s">
        <v>110</v>
      </c>
      <c r="AJ7" s="132" t="s">
        <v>113</v>
      </c>
      <c r="AK7" s="132" t="s">
        <v>116</v>
      </c>
      <c r="AL7" s="132" t="s">
        <v>283</v>
      </c>
      <c r="AM7" s="132" t="s">
        <v>284</v>
      </c>
      <c r="AN7" s="160" t="s">
        <v>285</v>
      </c>
    </row>
    <row r="8" spans="2:40" ht="69.95" customHeight="1" x14ac:dyDescent="0.25">
      <c r="B8" s="364" t="s">
        <v>343</v>
      </c>
      <c r="C8" s="365"/>
      <c r="D8" s="365"/>
      <c r="E8" s="133" t="s">
        <v>1</v>
      </c>
      <c r="F8" s="134" t="s">
        <v>282</v>
      </c>
      <c r="G8" s="134" t="s">
        <v>258</v>
      </c>
      <c r="H8" s="134" t="s">
        <v>298</v>
      </c>
      <c r="I8" s="183" t="s">
        <v>123</v>
      </c>
      <c r="J8" s="135" t="s">
        <v>201</v>
      </c>
      <c r="K8" s="135" t="s">
        <v>120</v>
      </c>
      <c r="L8" s="135" t="s">
        <v>124</v>
      </c>
      <c r="M8" s="135" t="s">
        <v>125</v>
      </c>
      <c r="N8" s="135" t="s">
        <v>143</v>
      </c>
      <c r="O8" s="136" t="s">
        <v>287</v>
      </c>
      <c r="P8" s="136" t="str">
        <f>O8</f>
        <v>EP monetārā vērtība
(EUR/ha)</v>
      </c>
      <c r="Q8" s="162" t="str">
        <f>P8</f>
        <v>EP monetārā vērtība
(EUR/ha)</v>
      </c>
      <c r="R8" s="161" t="s">
        <v>132</v>
      </c>
      <c r="S8" s="137" t="s">
        <v>140</v>
      </c>
      <c r="T8" s="137" t="s">
        <v>139</v>
      </c>
      <c r="U8" s="137" t="s">
        <v>145</v>
      </c>
      <c r="V8" s="138" t="s">
        <v>297</v>
      </c>
      <c r="W8" s="137" t="s">
        <v>147</v>
      </c>
      <c r="X8" s="137" t="s">
        <v>152</v>
      </c>
      <c r="Y8" s="137" t="s">
        <v>159</v>
      </c>
      <c r="Z8" s="137" t="s">
        <v>159</v>
      </c>
      <c r="AA8" s="137" t="s">
        <v>159</v>
      </c>
      <c r="AB8" s="137" t="s">
        <v>159</v>
      </c>
      <c r="AC8" s="136" t="s">
        <v>165</v>
      </c>
      <c r="AD8" s="136" t="s">
        <v>287</v>
      </c>
      <c r="AE8" s="136" t="str">
        <f>AD8</f>
        <v>EP monetārā vērtība
(EUR/ha)</v>
      </c>
      <c r="AF8" s="162" t="str">
        <f>AE8</f>
        <v>EP monetārā vērtība
(EUR/ha)</v>
      </c>
      <c r="AG8" s="161" t="s">
        <v>169</v>
      </c>
      <c r="AH8" s="136" t="s">
        <v>170</v>
      </c>
      <c r="AI8" s="136" t="s">
        <v>172</v>
      </c>
      <c r="AJ8" s="136" t="s">
        <v>175</v>
      </c>
      <c r="AK8" s="136" t="s">
        <v>325</v>
      </c>
      <c r="AL8" s="136" t="str">
        <f>AF8</f>
        <v>EP monetārā vērtība
(EUR/ha)</v>
      </c>
      <c r="AM8" s="136" t="str">
        <f>AL8</f>
        <v>EP monetārā vērtība
(EUR/ha)</v>
      </c>
      <c r="AN8" s="162" t="str">
        <f>AM8</f>
        <v>EP monetārā vērtība
(EUR/ha)</v>
      </c>
    </row>
    <row r="9" spans="2:40" x14ac:dyDescent="0.25">
      <c r="B9" s="341" t="s">
        <v>2</v>
      </c>
      <c r="C9" s="341"/>
      <c r="D9" s="341"/>
      <c r="E9" s="155">
        <v>1</v>
      </c>
      <c r="F9" s="147">
        <v>16.399999999999999</v>
      </c>
      <c r="G9" s="147">
        <v>16.399999999999999</v>
      </c>
      <c r="H9" s="139">
        <f>'S3-hid'!L5</f>
        <v>16.399999999999999</v>
      </c>
      <c r="I9" s="184"/>
      <c r="J9" s="148"/>
      <c r="K9" s="149"/>
      <c r="L9" s="148"/>
      <c r="M9" s="150"/>
      <c r="N9" s="149"/>
      <c r="O9" s="151"/>
      <c r="P9" s="151"/>
      <c r="Q9" s="164"/>
      <c r="R9" s="172">
        <v>1</v>
      </c>
      <c r="S9" s="146"/>
      <c r="T9" s="149"/>
      <c r="U9" s="146"/>
      <c r="V9" s="154">
        <v>3400</v>
      </c>
      <c r="W9" s="149">
        <v>25</v>
      </c>
      <c r="X9" s="155"/>
      <c r="Y9" s="155">
        <v>1</v>
      </c>
      <c r="Z9" s="155">
        <v>1</v>
      </c>
      <c r="AA9" s="155">
        <v>2</v>
      </c>
      <c r="AB9" s="155"/>
      <c r="AC9" s="153"/>
      <c r="AD9" s="151"/>
      <c r="AE9" s="151"/>
      <c r="AF9" s="164"/>
      <c r="AG9" s="163">
        <v>3</v>
      </c>
      <c r="AH9" s="155">
        <v>4</v>
      </c>
      <c r="AI9" s="155">
        <v>4</v>
      </c>
      <c r="AJ9" s="155">
        <v>2</v>
      </c>
      <c r="AK9" s="155">
        <v>6</v>
      </c>
      <c r="AL9" s="151"/>
      <c r="AM9" s="151"/>
      <c r="AN9" s="164"/>
    </row>
    <row r="10" spans="2:40" x14ac:dyDescent="0.25">
      <c r="B10" s="354" t="s">
        <v>3</v>
      </c>
      <c r="C10" s="341" t="s">
        <v>327</v>
      </c>
      <c r="D10" s="341"/>
      <c r="E10" s="155">
        <v>1</v>
      </c>
      <c r="F10" s="147">
        <v>0.85</v>
      </c>
      <c r="G10" s="147">
        <v>0.85</v>
      </c>
      <c r="H10" s="139">
        <f>'S3-hid'!L6</f>
        <v>0.85</v>
      </c>
      <c r="I10" s="184"/>
      <c r="J10" s="148"/>
      <c r="K10" s="149"/>
      <c r="L10" s="148"/>
      <c r="M10" s="150"/>
      <c r="N10" s="149"/>
      <c r="O10" s="151"/>
      <c r="P10" s="151"/>
      <c r="Q10" s="164"/>
      <c r="R10" s="172">
        <v>1</v>
      </c>
      <c r="S10" s="146"/>
      <c r="T10" s="149"/>
      <c r="U10" s="146">
        <v>1</v>
      </c>
      <c r="V10" s="154"/>
      <c r="W10" s="149"/>
      <c r="X10" s="155"/>
      <c r="Y10" s="155">
        <v>1</v>
      </c>
      <c r="Z10" s="155"/>
      <c r="AA10" s="155">
        <v>2</v>
      </c>
      <c r="AB10" s="155"/>
      <c r="AC10" s="153"/>
      <c r="AD10" s="151"/>
      <c r="AE10" s="151"/>
      <c r="AF10" s="164"/>
      <c r="AG10" s="163">
        <v>3</v>
      </c>
      <c r="AH10" s="155">
        <v>4</v>
      </c>
      <c r="AI10" s="155">
        <v>4</v>
      </c>
      <c r="AJ10" s="155">
        <v>0</v>
      </c>
      <c r="AK10" s="155">
        <v>7</v>
      </c>
      <c r="AL10" s="151"/>
      <c r="AM10" s="151"/>
      <c r="AN10" s="164"/>
    </row>
    <row r="11" spans="2:40" x14ac:dyDescent="0.25">
      <c r="B11" s="355"/>
      <c r="C11" s="341" t="s">
        <v>328</v>
      </c>
      <c r="D11" s="341"/>
      <c r="E11" s="155">
        <v>1</v>
      </c>
      <c r="F11" s="147">
        <v>8.3800000000000008</v>
      </c>
      <c r="G11" s="147">
        <v>8.3800000000000008</v>
      </c>
      <c r="H11" s="139">
        <f>'S3-hid'!L7</f>
        <v>8.3800000000000008</v>
      </c>
      <c r="I11" s="184"/>
      <c r="J11" s="148"/>
      <c r="K11" s="149"/>
      <c r="L11" s="148"/>
      <c r="M11" s="150"/>
      <c r="N11" s="149"/>
      <c r="O11" s="151"/>
      <c r="P11" s="151"/>
      <c r="Q11" s="164"/>
      <c r="R11" s="172">
        <v>1</v>
      </c>
      <c r="S11" s="146"/>
      <c r="T11" s="149"/>
      <c r="U11" s="146">
        <v>2</v>
      </c>
      <c r="V11" s="154"/>
      <c r="W11" s="149"/>
      <c r="X11" s="155"/>
      <c r="Y11" s="155">
        <v>1</v>
      </c>
      <c r="Z11" s="155">
        <v>1</v>
      </c>
      <c r="AA11" s="155">
        <v>2</v>
      </c>
      <c r="AB11" s="155"/>
      <c r="AC11" s="153"/>
      <c r="AD11" s="151"/>
      <c r="AE11" s="151"/>
      <c r="AF11" s="164"/>
      <c r="AG11" s="163">
        <v>3</v>
      </c>
      <c r="AH11" s="155">
        <v>4</v>
      </c>
      <c r="AI11" s="155">
        <v>4</v>
      </c>
      <c r="AJ11" s="155">
        <v>0</v>
      </c>
      <c r="AK11" s="155">
        <v>6</v>
      </c>
      <c r="AL11" s="151"/>
      <c r="AM11" s="151"/>
      <c r="AN11" s="164"/>
    </row>
    <row r="12" spans="2:40" ht="29.85" customHeight="1" x14ac:dyDescent="0.25">
      <c r="B12" s="355"/>
      <c r="C12" s="363" t="s">
        <v>329</v>
      </c>
      <c r="D12" s="353"/>
      <c r="E12" s="155">
        <v>0</v>
      </c>
      <c r="F12" s="147"/>
      <c r="G12" s="147"/>
      <c r="H12" s="139">
        <f>'S3-hid'!L8</f>
        <v>0</v>
      </c>
      <c r="I12" s="184"/>
      <c r="J12" s="148"/>
      <c r="K12" s="149"/>
      <c r="L12" s="148"/>
      <c r="M12" s="150"/>
      <c r="N12" s="149"/>
      <c r="O12" s="151"/>
      <c r="P12" s="151"/>
      <c r="Q12" s="164"/>
      <c r="R12" s="172"/>
      <c r="S12" s="146"/>
      <c r="T12" s="149"/>
      <c r="U12" s="146"/>
      <c r="V12" s="154"/>
      <c r="W12" s="149"/>
      <c r="X12" s="155"/>
      <c r="Y12" s="155"/>
      <c r="Z12" s="155"/>
      <c r="AA12" s="155"/>
      <c r="AB12" s="155"/>
      <c r="AC12" s="153"/>
      <c r="AD12" s="151"/>
      <c r="AE12" s="151"/>
      <c r="AF12" s="164"/>
      <c r="AG12" s="163"/>
      <c r="AH12" s="155"/>
      <c r="AI12" s="155"/>
      <c r="AJ12" s="155"/>
      <c r="AK12" s="155"/>
      <c r="AL12" s="151"/>
      <c r="AM12" s="151"/>
      <c r="AN12" s="164"/>
    </row>
    <row r="13" spans="2:40" ht="29.85" customHeight="1" x14ac:dyDescent="0.25">
      <c r="B13" s="355"/>
      <c r="C13" s="363" t="s">
        <v>329</v>
      </c>
      <c r="D13" s="353"/>
      <c r="E13" s="155">
        <v>0</v>
      </c>
      <c r="F13" s="147"/>
      <c r="G13" s="147"/>
      <c r="H13" s="139">
        <f>'S3-hid'!L9</f>
        <v>0</v>
      </c>
      <c r="I13" s="184"/>
      <c r="J13" s="148"/>
      <c r="K13" s="149"/>
      <c r="L13" s="148"/>
      <c r="M13" s="150"/>
      <c r="N13" s="149"/>
      <c r="O13" s="151"/>
      <c r="P13" s="151"/>
      <c r="Q13" s="164"/>
      <c r="R13" s="172"/>
      <c r="S13" s="146"/>
      <c r="T13" s="149"/>
      <c r="U13" s="146"/>
      <c r="V13" s="154"/>
      <c r="W13" s="149"/>
      <c r="X13" s="155"/>
      <c r="Y13" s="155"/>
      <c r="Z13" s="155"/>
      <c r="AA13" s="155"/>
      <c r="AB13" s="155"/>
      <c r="AC13" s="153"/>
      <c r="AD13" s="151"/>
      <c r="AE13" s="151"/>
      <c r="AF13" s="164"/>
      <c r="AG13" s="163"/>
      <c r="AH13" s="155"/>
      <c r="AI13" s="155"/>
      <c r="AJ13" s="155"/>
      <c r="AK13" s="155"/>
      <c r="AL13" s="151"/>
      <c r="AM13" s="151"/>
      <c r="AN13" s="164"/>
    </row>
    <row r="14" spans="2:40" ht="29.85" customHeight="1" x14ac:dyDescent="0.25">
      <c r="B14" s="356"/>
      <c r="C14" s="363" t="s">
        <v>329</v>
      </c>
      <c r="D14" s="353"/>
      <c r="E14" s="155">
        <v>0</v>
      </c>
      <c r="F14" s="147"/>
      <c r="G14" s="147"/>
      <c r="H14" s="139">
        <f>'S3-hid'!L10</f>
        <v>0</v>
      </c>
      <c r="I14" s="184"/>
      <c r="J14" s="148"/>
      <c r="K14" s="149"/>
      <c r="L14" s="148"/>
      <c r="M14" s="150"/>
      <c r="N14" s="149"/>
      <c r="O14" s="151"/>
      <c r="P14" s="151"/>
      <c r="Q14" s="164"/>
      <c r="R14" s="172"/>
      <c r="S14" s="146"/>
      <c r="T14" s="149"/>
      <c r="U14" s="146"/>
      <c r="V14" s="154"/>
      <c r="W14" s="149"/>
      <c r="X14" s="155"/>
      <c r="Y14" s="155"/>
      <c r="Z14" s="155"/>
      <c r="AA14" s="155"/>
      <c r="AB14" s="155"/>
      <c r="AC14" s="153"/>
      <c r="AD14" s="151"/>
      <c r="AE14" s="151"/>
      <c r="AF14" s="164"/>
      <c r="AG14" s="163"/>
      <c r="AH14" s="155"/>
      <c r="AI14" s="155"/>
      <c r="AJ14" s="155"/>
      <c r="AK14" s="155"/>
      <c r="AL14" s="151"/>
      <c r="AM14" s="151"/>
      <c r="AN14" s="164"/>
    </row>
    <row r="15" spans="2:40" ht="14.25" customHeight="1" x14ac:dyDescent="0.25">
      <c r="B15" s="369" t="s">
        <v>330</v>
      </c>
      <c r="C15" s="372" t="s">
        <v>331</v>
      </c>
      <c r="D15" s="252" t="s">
        <v>348</v>
      </c>
      <c r="E15" s="155">
        <v>1</v>
      </c>
      <c r="F15" s="147">
        <v>3.71</v>
      </c>
      <c r="G15" s="147">
        <v>3.71</v>
      </c>
      <c r="H15" s="139">
        <f>'S3-hid'!L11</f>
        <v>3.71</v>
      </c>
      <c r="I15" s="184"/>
      <c r="J15" s="148">
        <v>1</v>
      </c>
      <c r="K15" s="149"/>
      <c r="L15" s="148"/>
      <c r="M15" s="150"/>
      <c r="N15" s="149"/>
      <c r="O15" s="151"/>
      <c r="P15" s="151"/>
      <c r="Q15" s="164"/>
      <c r="R15" s="172"/>
      <c r="S15" s="146">
        <v>2</v>
      </c>
      <c r="T15" s="149"/>
      <c r="U15" s="146"/>
      <c r="V15" s="154"/>
      <c r="W15" s="149"/>
      <c r="X15" s="155"/>
      <c r="Y15" s="155"/>
      <c r="Z15" s="155">
        <v>3</v>
      </c>
      <c r="AA15" s="155">
        <v>1</v>
      </c>
      <c r="AB15" s="155"/>
      <c r="AC15" s="153"/>
      <c r="AD15" s="151"/>
      <c r="AE15" s="151"/>
      <c r="AF15" s="164"/>
      <c r="AG15" s="163">
        <v>3</v>
      </c>
      <c r="AH15" s="155">
        <v>3</v>
      </c>
      <c r="AI15" s="155">
        <v>3</v>
      </c>
      <c r="AJ15" s="155">
        <v>0</v>
      </c>
      <c r="AK15" s="155">
        <v>6</v>
      </c>
      <c r="AL15" s="151"/>
      <c r="AM15" s="151"/>
      <c r="AN15" s="164"/>
    </row>
    <row r="16" spans="2:40" ht="14.25" customHeight="1" x14ac:dyDescent="0.25">
      <c r="B16" s="370"/>
      <c r="C16" s="373"/>
      <c r="D16" s="252" t="s">
        <v>349</v>
      </c>
      <c r="E16" s="146">
        <v>1</v>
      </c>
      <c r="F16" s="147">
        <v>3.71</v>
      </c>
      <c r="G16" s="147">
        <v>3.71</v>
      </c>
      <c r="H16" s="139">
        <f>'S3-hid'!L12</f>
        <v>3.71</v>
      </c>
      <c r="I16" s="184"/>
      <c r="J16" s="148">
        <v>1</v>
      </c>
      <c r="K16" s="149"/>
      <c r="L16" s="148"/>
      <c r="M16" s="150"/>
      <c r="N16" s="149"/>
      <c r="O16" s="151"/>
      <c r="P16" s="151"/>
      <c r="Q16" s="164"/>
      <c r="R16" s="172"/>
      <c r="S16" s="146">
        <v>4</v>
      </c>
      <c r="T16" s="149"/>
      <c r="U16" s="146"/>
      <c r="V16" s="154"/>
      <c r="W16" s="149"/>
      <c r="X16" s="155"/>
      <c r="Y16" s="155"/>
      <c r="Z16" s="155">
        <v>3</v>
      </c>
      <c r="AA16" s="155">
        <v>1</v>
      </c>
      <c r="AB16" s="155"/>
      <c r="AC16" s="153"/>
      <c r="AD16" s="151"/>
      <c r="AE16" s="151"/>
      <c r="AF16" s="164"/>
      <c r="AG16" s="163">
        <v>3</v>
      </c>
      <c r="AH16" s="155">
        <v>3</v>
      </c>
      <c r="AI16" s="155">
        <v>3</v>
      </c>
      <c r="AJ16" s="155">
        <v>0</v>
      </c>
      <c r="AK16" s="155">
        <v>6</v>
      </c>
      <c r="AL16" s="151"/>
      <c r="AM16" s="151"/>
      <c r="AN16" s="164"/>
    </row>
    <row r="17" spans="2:40" ht="14.25" customHeight="1" x14ac:dyDescent="0.25">
      <c r="B17" s="370"/>
      <c r="C17" s="374"/>
      <c r="D17" s="252" t="s">
        <v>353</v>
      </c>
      <c r="E17" s="155">
        <v>0</v>
      </c>
      <c r="F17" s="147"/>
      <c r="G17" s="147"/>
      <c r="H17" s="139">
        <f>'S3-hid'!L13</f>
        <v>0</v>
      </c>
      <c r="I17" s="184"/>
      <c r="J17" s="148"/>
      <c r="K17" s="149"/>
      <c r="L17" s="148"/>
      <c r="M17" s="150"/>
      <c r="N17" s="149"/>
      <c r="O17" s="151"/>
      <c r="P17" s="151"/>
      <c r="Q17" s="164"/>
      <c r="R17" s="172"/>
      <c r="S17" s="146"/>
      <c r="T17" s="149"/>
      <c r="U17" s="146"/>
      <c r="V17" s="154"/>
      <c r="W17" s="149"/>
      <c r="X17" s="155"/>
      <c r="Y17" s="155"/>
      <c r="Z17" s="155"/>
      <c r="AA17" s="155"/>
      <c r="AB17" s="155"/>
      <c r="AC17" s="153"/>
      <c r="AD17" s="151"/>
      <c r="AE17" s="151"/>
      <c r="AF17" s="164"/>
      <c r="AG17" s="163"/>
      <c r="AH17" s="155"/>
      <c r="AI17" s="155"/>
      <c r="AJ17" s="155"/>
      <c r="AK17" s="155"/>
      <c r="AL17" s="151"/>
      <c r="AM17" s="151"/>
      <c r="AN17" s="164"/>
    </row>
    <row r="18" spans="2:40" ht="14.25" customHeight="1" x14ac:dyDescent="0.25">
      <c r="B18" s="370"/>
      <c r="C18" s="363" t="s">
        <v>332</v>
      </c>
      <c r="D18" s="353"/>
      <c r="E18" s="155">
        <v>0</v>
      </c>
      <c r="F18" s="147"/>
      <c r="G18" s="147"/>
      <c r="H18" s="139">
        <f>'S3-hid'!L14</f>
        <v>0</v>
      </c>
      <c r="I18" s="184"/>
      <c r="J18" s="148"/>
      <c r="K18" s="149"/>
      <c r="L18" s="148"/>
      <c r="M18" s="150"/>
      <c r="N18" s="149"/>
      <c r="O18" s="151"/>
      <c r="P18" s="151"/>
      <c r="Q18" s="164"/>
      <c r="R18" s="172"/>
      <c r="S18" s="146"/>
      <c r="T18" s="149"/>
      <c r="U18" s="146"/>
      <c r="V18" s="154"/>
      <c r="W18" s="149"/>
      <c r="X18" s="155"/>
      <c r="Y18" s="155"/>
      <c r="Z18" s="155"/>
      <c r="AA18" s="155"/>
      <c r="AB18" s="155"/>
      <c r="AC18" s="153"/>
      <c r="AD18" s="151"/>
      <c r="AE18" s="151"/>
      <c r="AF18" s="164"/>
      <c r="AG18" s="163"/>
      <c r="AH18" s="155"/>
      <c r="AI18" s="155"/>
      <c r="AJ18" s="155"/>
      <c r="AK18" s="155"/>
      <c r="AL18" s="151"/>
      <c r="AM18" s="151"/>
      <c r="AN18" s="164"/>
    </row>
    <row r="19" spans="2:40" ht="14.25" customHeight="1" x14ac:dyDescent="0.25">
      <c r="B19" s="370"/>
      <c r="C19" s="363" t="s">
        <v>332</v>
      </c>
      <c r="D19" s="353"/>
      <c r="E19" s="155">
        <v>0</v>
      </c>
      <c r="F19" s="147"/>
      <c r="G19" s="147"/>
      <c r="H19" s="139">
        <f>'S3-hid'!L15</f>
        <v>0</v>
      </c>
      <c r="I19" s="184"/>
      <c r="J19" s="148"/>
      <c r="K19" s="149"/>
      <c r="L19" s="148"/>
      <c r="M19" s="150"/>
      <c r="N19" s="149"/>
      <c r="O19" s="151"/>
      <c r="P19" s="151"/>
      <c r="Q19" s="164"/>
      <c r="R19" s="172"/>
      <c r="S19" s="146"/>
      <c r="T19" s="149"/>
      <c r="U19" s="146"/>
      <c r="V19" s="154"/>
      <c r="W19" s="149"/>
      <c r="X19" s="155"/>
      <c r="Y19" s="155"/>
      <c r="Z19" s="155"/>
      <c r="AA19" s="155"/>
      <c r="AB19" s="155"/>
      <c r="AC19" s="153"/>
      <c r="AD19" s="151"/>
      <c r="AE19" s="151"/>
      <c r="AF19" s="164"/>
      <c r="AG19" s="163"/>
      <c r="AH19" s="155"/>
      <c r="AI19" s="155"/>
      <c r="AJ19" s="155"/>
      <c r="AK19" s="155"/>
      <c r="AL19" s="151"/>
      <c r="AM19" s="151"/>
      <c r="AN19" s="164"/>
    </row>
    <row r="20" spans="2:40" ht="14.25" customHeight="1" x14ac:dyDescent="0.25">
      <c r="B20" s="371"/>
      <c r="C20" s="363" t="s">
        <v>332</v>
      </c>
      <c r="D20" s="353"/>
      <c r="E20" s="155">
        <v>0</v>
      </c>
      <c r="F20" s="147"/>
      <c r="G20" s="147"/>
      <c r="H20" s="139">
        <f>'S3-hid'!L16</f>
        <v>0</v>
      </c>
      <c r="I20" s="184"/>
      <c r="J20" s="148"/>
      <c r="K20" s="149"/>
      <c r="L20" s="148"/>
      <c r="M20" s="150"/>
      <c r="N20" s="149"/>
      <c r="O20" s="151"/>
      <c r="P20" s="151"/>
      <c r="Q20" s="164"/>
      <c r="R20" s="172"/>
      <c r="S20" s="146"/>
      <c r="T20" s="149"/>
      <c r="U20" s="146"/>
      <c r="V20" s="154"/>
      <c r="W20" s="149"/>
      <c r="X20" s="155"/>
      <c r="Y20" s="155"/>
      <c r="Z20" s="155"/>
      <c r="AA20" s="155"/>
      <c r="AB20" s="155"/>
      <c r="AC20" s="153"/>
      <c r="AD20" s="151"/>
      <c r="AE20" s="151"/>
      <c r="AF20" s="164"/>
      <c r="AG20" s="163"/>
      <c r="AH20" s="155"/>
      <c r="AI20" s="155"/>
      <c r="AJ20" s="155"/>
      <c r="AK20" s="155"/>
      <c r="AL20" s="151"/>
      <c r="AM20" s="151"/>
      <c r="AN20" s="164"/>
    </row>
    <row r="21" spans="2:40" ht="23.1" customHeight="1" x14ac:dyDescent="0.25">
      <c r="B21" s="375" t="s">
        <v>4</v>
      </c>
      <c r="C21" s="362" t="s">
        <v>333</v>
      </c>
      <c r="D21" s="253" t="s">
        <v>5</v>
      </c>
      <c r="E21" s="155">
        <v>1</v>
      </c>
      <c r="F21" s="147">
        <v>12.05</v>
      </c>
      <c r="G21" s="147">
        <v>6</v>
      </c>
      <c r="H21" s="139">
        <f>'S3-hid'!L17</f>
        <v>6</v>
      </c>
      <c r="I21" s="184">
        <v>562</v>
      </c>
      <c r="J21" s="148"/>
      <c r="K21" s="149">
        <v>0</v>
      </c>
      <c r="L21" s="148">
        <v>2.0499999999999998</v>
      </c>
      <c r="M21" s="150">
        <v>0.05</v>
      </c>
      <c r="N21" s="149">
        <v>0</v>
      </c>
      <c r="O21" s="151"/>
      <c r="P21" s="151"/>
      <c r="Q21" s="164"/>
      <c r="R21" s="172">
        <v>1</v>
      </c>
      <c r="S21" s="146"/>
      <c r="T21" s="149">
        <v>0.7</v>
      </c>
      <c r="U21" s="146"/>
      <c r="V21" s="154"/>
      <c r="W21" s="149"/>
      <c r="X21" s="155">
        <v>2</v>
      </c>
      <c r="Y21" s="155">
        <v>1</v>
      </c>
      <c r="Z21" s="155">
        <v>2</v>
      </c>
      <c r="AA21" s="155">
        <v>3</v>
      </c>
      <c r="AB21" s="155">
        <v>3</v>
      </c>
      <c r="AC21" s="153">
        <v>2.9</v>
      </c>
      <c r="AD21" s="151"/>
      <c r="AE21" s="151"/>
      <c r="AF21" s="164"/>
      <c r="AG21" s="163">
        <v>3</v>
      </c>
      <c r="AH21" s="155">
        <v>3</v>
      </c>
      <c r="AI21" s="155">
        <v>4</v>
      </c>
      <c r="AJ21" s="155">
        <v>0</v>
      </c>
      <c r="AK21" s="155">
        <v>7</v>
      </c>
      <c r="AL21" s="151"/>
      <c r="AM21" s="151"/>
      <c r="AN21" s="164"/>
    </row>
    <row r="22" spans="2:40" ht="23.85" customHeight="1" x14ac:dyDescent="0.25">
      <c r="B22" s="376"/>
      <c r="C22" s="362"/>
      <c r="D22" s="253" t="s">
        <v>6</v>
      </c>
      <c r="E22" s="155">
        <v>1</v>
      </c>
      <c r="F22" s="147">
        <v>12.43</v>
      </c>
      <c r="G22" s="147">
        <v>6</v>
      </c>
      <c r="H22" s="139">
        <f>'S3-hid'!L18</f>
        <v>6</v>
      </c>
      <c r="I22" s="184">
        <v>111</v>
      </c>
      <c r="J22" s="148"/>
      <c r="K22" s="149">
        <v>0</v>
      </c>
      <c r="L22" s="148">
        <v>2.0499999999999998</v>
      </c>
      <c r="M22" s="150">
        <v>0.05</v>
      </c>
      <c r="N22" s="149">
        <v>0</v>
      </c>
      <c r="O22" s="151"/>
      <c r="P22" s="151"/>
      <c r="Q22" s="164"/>
      <c r="R22" s="172">
        <v>1.5</v>
      </c>
      <c r="S22" s="146"/>
      <c r="T22" s="149">
        <v>0.8</v>
      </c>
      <c r="U22" s="146"/>
      <c r="V22" s="154"/>
      <c r="W22" s="149"/>
      <c r="X22" s="155">
        <v>2</v>
      </c>
      <c r="Y22" s="155">
        <v>2</v>
      </c>
      <c r="Z22" s="155">
        <v>3</v>
      </c>
      <c r="AA22" s="155">
        <v>3</v>
      </c>
      <c r="AB22" s="155">
        <v>3</v>
      </c>
      <c r="AC22" s="153">
        <v>11</v>
      </c>
      <c r="AD22" s="151"/>
      <c r="AE22" s="151"/>
      <c r="AF22" s="164"/>
      <c r="AG22" s="163">
        <v>3</v>
      </c>
      <c r="AH22" s="155">
        <v>4</v>
      </c>
      <c r="AI22" s="155">
        <v>4</v>
      </c>
      <c r="AJ22" s="155">
        <v>1</v>
      </c>
      <c r="AK22" s="155">
        <v>7</v>
      </c>
      <c r="AL22" s="151"/>
      <c r="AM22" s="151"/>
      <c r="AN22" s="164"/>
    </row>
    <row r="23" spans="2:40" x14ac:dyDescent="0.25">
      <c r="B23" s="376"/>
      <c r="C23" s="362" t="s">
        <v>334</v>
      </c>
      <c r="D23" s="253" t="s">
        <v>5</v>
      </c>
      <c r="E23" s="155">
        <v>1</v>
      </c>
      <c r="F23" s="147">
        <v>13.39</v>
      </c>
      <c r="G23" s="147">
        <v>7</v>
      </c>
      <c r="H23" s="139">
        <f>'S3-hid'!L19</f>
        <v>7</v>
      </c>
      <c r="I23" s="184">
        <v>562</v>
      </c>
      <c r="J23" s="148"/>
      <c r="K23" s="149">
        <v>52.2</v>
      </c>
      <c r="L23" s="148">
        <v>1.68</v>
      </c>
      <c r="M23" s="150">
        <v>0.05</v>
      </c>
      <c r="N23" s="149">
        <v>18.3</v>
      </c>
      <c r="O23" s="151"/>
      <c r="P23" s="151"/>
      <c r="Q23" s="164"/>
      <c r="R23" s="172">
        <v>1.5</v>
      </c>
      <c r="S23" s="146"/>
      <c r="T23" s="149">
        <v>0.7</v>
      </c>
      <c r="U23" s="146"/>
      <c r="V23" s="154"/>
      <c r="W23" s="149"/>
      <c r="X23" s="155">
        <v>2</v>
      </c>
      <c r="Y23" s="155">
        <v>1</v>
      </c>
      <c r="Z23" s="155">
        <v>2</v>
      </c>
      <c r="AA23" s="155">
        <v>3</v>
      </c>
      <c r="AB23" s="155">
        <v>3</v>
      </c>
      <c r="AC23" s="153">
        <v>2.9</v>
      </c>
      <c r="AD23" s="151"/>
      <c r="AE23" s="151"/>
      <c r="AF23" s="164"/>
      <c r="AG23" s="163">
        <v>3</v>
      </c>
      <c r="AH23" s="155">
        <v>4</v>
      </c>
      <c r="AI23" s="155">
        <v>4</v>
      </c>
      <c r="AJ23" s="155">
        <v>0</v>
      </c>
      <c r="AK23" s="155">
        <v>7</v>
      </c>
      <c r="AL23" s="151"/>
      <c r="AM23" s="151"/>
      <c r="AN23" s="164"/>
    </row>
    <row r="24" spans="2:40" x14ac:dyDescent="0.25">
      <c r="B24" s="376"/>
      <c r="C24" s="362"/>
      <c r="D24" s="253" t="s">
        <v>6</v>
      </c>
      <c r="E24" s="155">
        <v>1</v>
      </c>
      <c r="F24" s="147">
        <v>22.85</v>
      </c>
      <c r="G24" s="147">
        <v>12</v>
      </c>
      <c r="H24" s="139">
        <f>'S3-hid'!L20</f>
        <v>12</v>
      </c>
      <c r="I24" s="184">
        <v>111</v>
      </c>
      <c r="J24" s="148"/>
      <c r="K24" s="149">
        <v>48.2</v>
      </c>
      <c r="L24" s="148">
        <v>1.68</v>
      </c>
      <c r="M24" s="150">
        <v>0.05</v>
      </c>
      <c r="N24" s="149">
        <v>16.899999999999999</v>
      </c>
      <c r="O24" s="151"/>
      <c r="P24" s="151"/>
      <c r="Q24" s="164"/>
      <c r="R24" s="172">
        <v>1.5</v>
      </c>
      <c r="S24" s="146"/>
      <c r="T24" s="149">
        <v>0.8</v>
      </c>
      <c r="U24" s="146"/>
      <c r="V24" s="154"/>
      <c r="W24" s="149"/>
      <c r="X24" s="155">
        <v>2</v>
      </c>
      <c r="Y24" s="155">
        <v>2</v>
      </c>
      <c r="Z24" s="155">
        <v>3</v>
      </c>
      <c r="AA24" s="155">
        <v>3</v>
      </c>
      <c r="AB24" s="155">
        <v>4</v>
      </c>
      <c r="AC24" s="153">
        <v>11</v>
      </c>
      <c r="AD24" s="151"/>
      <c r="AE24" s="151"/>
      <c r="AF24" s="164"/>
      <c r="AG24" s="163">
        <v>2</v>
      </c>
      <c r="AH24" s="155">
        <v>4</v>
      </c>
      <c r="AI24" s="155">
        <v>4</v>
      </c>
      <c r="AJ24" s="155">
        <v>1</v>
      </c>
      <c r="AK24" s="155">
        <v>8</v>
      </c>
      <c r="AL24" s="151"/>
      <c r="AM24" s="151"/>
      <c r="AN24" s="164"/>
    </row>
    <row r="25" spans="2:40" ht="14.25" customHeight="1" x14ac:dyDescent="0.25">
      <c r="B25" s="376"/>
      <c r="C25" s="363" t="s">
        <v>335</v>
      </c>
      <c r="D25" s="353"/>
      <c r="E25" s="155">
        <v>0</v>
      </c>
      <c r="F25" s="147"/>
      <c r="G25" s="147"/>
      <c r="H25" s="139">
        <f>'S3-hid'!L21</f>
        <v>0</v>
      </c>
      <c r="I25" s="184"/>
      <c r="J25" s="148"/>
      <c r="K25" s="149"/>
      <c r="L25" s="148"/>
      <c r="M25" s="150"/>
      <c r="N25" s="149"/>
      <c r="O25" s="151"/>
      <c r="P25" s="151"/>
      <c r="Q25" s="164"/>
      <c r="R25" s="172"/>
      <c r="S25" s="146"/>
      <c r="T25" s="149"/>
      <c r="U25" s="146"/>
      <c r="V25" s="154"/>
      <c r="W25" s="149"/>
      <c r="X25" s="155"/>
      <c r="Y25" s="155"/>
      <c r="Z25" s="155"/>
      <c r="AA25" s="155"/>
      <c r="AB25" s="155"/>
      <c r="AC25" s="153"/>
      <c r="AD25" s="151"/>
      <c r="AE25" s="151"/>
      <c r="AF25" s="164"/>
      <c r="AG25" s="163"/>
      <c r="AH25" s="155"/>
      <c r="AI25" s="155"/>
      <c r="AJ25" s="155"/>
      <c r="AK25" s="155"/>
      <c r="AL25" s="151"/>
      <c r="AM25" s="151"/>
      <c r="AN25" s="164"/>
    </row>
    <row r="26" spans="2:40" ht="14.25" customHeight="1" x14ac:dyDescent="0.25">
      <c r="B26" s="376"/>
      <c r="C26" s="363" t="s">
        <v>335</v>
      </c>
      <c r="D26" s="353"/>
      <c r="E26" s="155">
        <v>0</v>
      </c>
      <c r="F26" s="147"/>
      <c r="G26" s="147"/>
      <c r="H26" s="139">
        <f>'S3-hid'!L22</f>
        <v>0</v>
      </c>
      <c r="I26" s="184"/>
      <c r="J26" s="148"/>
      <c r="K26" s="149"/>
      <c r="L26" s="148"/>
      <c r="M26" s="150"/>
      <c r="N26" s="149"/>
      <c r="O26" s="151"/>
      <c r="P26" s="151"/>
      <c r="Q26" s="164"/>
      <c r="R26" s="172"/>
      <c r="S26" s="146"/>
      <c r="T26" s="149"/>
      <c r="U26" s="146"/>
      <c r="V26" s="154"/>
      <c r="W26" s="149"/>
      <c r="X26" s="155"/>
      <c r="Y26" s="155"/>
      <c r="Z26" s="155"/>
      <c r="AA26" s="155"/>
      <c r="AB26" s="155"/>
      <c r="AC26" s="153"/>
      <c r="AD26" s="151"/>
      <c r="AE26" s="151"/>
      <c r="AF26" s="164"/>
      <c r="AG26" s="163"/>
      <c r="AH26" s="155"/>
      <c r="AI26" s="155"/>
      <c r="AJ26" s="155"/>
      <c r="AK26" s="155"/>
      <c r="AL26" s="151"/>
      <c r="AM26" s="151"/>
      <c r="AN26" s="164"/>
    </row>
    <row r="27" spans="2:40" ht="14.25" customHeight="1" x14ac:dyDescent="0.25">
      <c r="B27" s="377"/>
      <c r="C27" s="363" t="s">
        <v>335</v>
      </c>
      <c r="D27" s="353"/>
      <c r="E27" s="155">
        <v>0</v>
      </c>
      <c r="F27" s="147"/>
      <c r="G27" s="147"/>
      <c r="H27" s="139">
        <f>'S3-hid'!L23</f>
        <v>0</v>
      </c>
      <c r="I27" s="184"/>
      <c r="J27" s="148"/>
      <c r="K27" s="149"/>
      <c r="L27" s="148"/>
      <c r="M27" s="150"/>
      <c r="N27" s="149"/>
      <c r="O27" s="151"/>
      <c r="P27" s="151"/>
      <c r="Q27" s="164"/>
      <c r="R27" s="172"/>
      <c r="S27" s="146"/>
      <c r="T27" s="149"/>
      <c r="U27" s="146"/>
      <c r="V27" s="154"/>
      <c r="W27" s="149"/>
      <c r="X27" s="155"/>
      <c r="Y27" s="155"/>
      <c r="Z27" s="155"/>
      <c r="AA27" s="155"/>
      <c r="AB27" s="155"/>
      <c r="AC27" s="153"/>
      <c r="AD27" s="151"/>
      <c r="AE27" s="151"/>
      <c r="AF27" s="164"/>
      <c r="AG27" s="163"/>
      <c r="AH27" s="155"/>
      <c r="AI27" s="155"/>
      <c r="AJ27" s="155"/>
      <c r="AK27" s="155"/>
      <c r="AL27" s="151"/>
      <c r="AM27" s="151"/>
      <c r="AN27" s="164"/>
    </row>
    <row r="28" spans="2:40" ht="14.25" customHeight="1" x14ac:dyDescent="0.25">
      <c r="B28" s="334" t="s">
        <v>350</v>
      </c>
      <c r="C28" s="335"/>
      <c r="D28" s="336"/>
      <c r="E28" s="155">
        <v>1</v>
      </c>
      <c r="F28" s="147">
        <v>2.35</v>
      </c>
      <c r="G28" s="147">
        <v>2</v>
      </c>
      <c r="H28" s="139">
        <f>'S3-hid'!L24</f>
        <v>2</v>
      </c>
      <c r="I28" s="184"/>
      <c r="J28" s="148"/>
      <c r="K28" s="149"/>
      <c r="L28" s="148"/>
      <c r="M28" s="150"/>
      <c r="N28" s="149"/>
      <c r="O28" s="151"/>
      <c r="P28" s="151"/>
      <c r="Q28" s="164"/>
      <c r="R28" s="172">
        <v>1</v>
      </c>
      <c r="S28" s="146"/>
      <c r="T28" s="149"/>
      <c r="U28" s="146"/>
      <c r="V28" s="154"/>
      <c r="W28" s="149"/>
      <c r="X28" s="155"/>
      <c r="Y28" s="155"/>
      <c r="Z28" s="155"/>
      <c r="AA28" s="155"/>
      <c r="AB28" s="155"/>
      <c r="AC28" s="153"/>
      <c r="AD28" s="151"/>
      <c r="AE28" s="151"/>
      <c r="AF28" s="164"/>
      <c r="AG28" s="163">
        <v>1</v>
      </c>
      <c r="AH28" s="155">
        <v>2</v>
      </c>
      <c r="AI28" s="155">
        <v>2</v>
      </c>
      <c r="AJ28" s="155">
        <v>0</v>
      </c>
      <c r="AK28" s="155">
        <v>3</v>
      </c>
      <c r="AL28" s="151"/>
      <c r="AM28" s="151"/>
      <c r="AN28" s="164"/>
    </row>
    <row r="29" spans="2:40" x14ac:dyDescent="0.25">
      <c r="B29" s="354" t="s">
        <v>337</v>
      </c>
      <c r="C29" s="349" t="s">
        <v>7</v>
      </c>
      <c r="D29" s="349"/>
      <c r="E29" s="155">
        <v>1</v>
      </c>
      <c r="F29" s="147">
        <v>25.63</v>
      </c>
      <c r="G29" s="147">
        <v>33</v>
      </c>
      <c r="H29" s="139">
        <f>'S3-hid'!L25</f>
        <v>33</v>
      </c>
      <c r="I29" s="184"/>
      <c r="J29" s="148"/>
      <c r="K29" s="149"/>
      <c r="L29" s="148"/>
      <c r="M29" s="150"/>
      <c r="N29" s="149"/>
      <c r="O29" s="151"/>
      <c r="P29" s="151"/>
      <c r="Q29" s="164"/>
      <c r="R29" s="172"/>
      <c r="S29" s="146"/>
      <c r="T29" s="149"/>
      <c r="U29" s="146"/>
      <c r="V29" s="154"/>
      <c r="W29" s="149"/>
      <c r="X29" s="155"/>
      <c r="Y29" s="155"/>
      <c r="Z29" s="155">
        <v>3</v>
      </c>
      <c r="AA29" s="155">
        <v>2</v>
      </c>
      <c r="AB29" s="155"/>
      <c r="AC29" s="153"/>
      <c r="AD29" s="151"/>
      <c r="AE29" s="151"/>
      <c r="AF29" s="164"/>
      <c r="AG29" s="163">
        <v>1</v>
      </c>
      <c r="AH29" s="155">
        <v>2</v>
      </c>
      <c r="AI29" s="155">
        <v>0</v>
      </c>
      <c r="AJ29" s="155">
        <v>2</v>
      </c>
      <c r="AK29" s="155">
        <v>6</v>
      </c>
      <c r="AL29" s="151"/>
      <c r="AM29" s="151"/>
      <c r="AN29" s="164"/>
    </row>
    <row r="30" spans="2:40" x14ac:dyDescent="0.25">
      <c r="B30" s="355"/>
      <c r="C30" s="349" t="s">
        <v>8</v>
      </c>
      <c r="D30" s="349"/>
      <c r="E30" s="155">
        <v>1</v>
      </c>
      <c r="F30" s="147">
        <v>0.73</v>
      </c>
      <c r="G30" s="147">
        <v>12.28</v>
      </c>
      <c r="H30" s="139">
        <f>'S3-hid'!L26</f>
        <v>12.28</v>
      </c>
      <c r="I30" s="184"/>
      <c r="J30" s="148"/>
      <c r="K30" s="149"/>
      <c r="L30" s="148"/>
      <c r="M30" s="150"/>
      <c r="N30" s="149"/>
      <c r="O30" s="151"/>
      <c r="P30" s="151"/>
      <c r="Q30" s="164"/>
      <c r="R30" s="172"/>
      <c r="S30" s="146"/>
      <c r="T30" s="149"/>
      <c r="U30" s="146"/>
      <c r="V30" s="154"/>
      <c r="W30" s="149"/>
      <c r="X30" s="155"/>
      <c r="Y30" s="155"/>
      <c r="Z30" s="155">
        <v>1</v>
      </c>
      <c r="AA30" s="155"/>
      <c r="AB30" s="155"/>
      <c r="AC30" s="153"/>
      <c r="AD30" s="151"/>
      <c r="AE30" s="151"/>
      <c r="AF30" s="164"/>
      <c r="AG30" s="163">
        <v>1</v>
      </c>
      <c r="AH30" s="155">
        <v>2</v>
      </c>
      <c r="AI30" s="155">
        <v>0</v>
      </c>
      <c r="AJ30" s="155">
        <v>0</v>
      </c>
      <c r="AK30" s="155">
        <v>0</v>
      </c>
      <c r="AL30" s="151"/>
      <c r="AM30" s="151"/>
      <c r="AN30" s="164"/>
    </row>
    <row r="31" spans="2:40" x14ac:dyDescent="0.25">
      <c r="B31" s="355"/>
      <c r="C31" s="350" t="s">
        <v>9</v>
      </c>
      <c r="D31" s="351"/>
      <c r="E31" s="155">
        <v>1</v>
      </c>
      <c r="F31" s="147">
        <v>2.85</v>
      </c>
      <c r="G31" s="147">
        <v>11</v>
      </c>
      <c r="H31" s="139">
        <f>'S3-hid'!L27</f>
        <v>11</v>
      </c>
      <c r="I31" s="184"/>
      <c r="J31" s="148"/>
      <c r="K31" s="149"/>
      <c r="L31" s="148"/>
      <c r="M31" s="150"/>
      <c r="N31" s="149"/>
      <c r="O31" s="151"/>
      <c r="P31" s="151"/>
      <c r="Q31" s="164"/>
      <c r="R31" s="172"/>
      <c r="S31" s="146"/>
      <c r="T31" s="149"/>
      <c r="U31" s="146"/>
      <c r="V31" s="154"/>
      <c r="W31" s="149"/>
      <c r="X31" s="155"/>
      <c r="Y31" s="155"/>
      <c r="Z31" s="155">
        <v>3</v>
      </c>
      <c r="AA31" s="155">
        <v>1</v>
      </c>
      <c r="AB31" s="155"/>
      <c r="AC31" s="153"/>
      <c r="AD31" s="151"/>
      <c r="AE31" s="151"/>
      <c r="AF31" s="164"/>
      <c r="AG31" s="163">
        <v>1</v>
      </c>
      <c r="AH31" s="155">
        <v>3</v>
      </c>
      <c r="AI31" s="155">
        <v>0</v>
      </c>
      <c r="AJ31" s="155">
        <v>2</v>
      </c>
      <c r="AK31" s="155">
        <v>3</v>
      </c>
      <c r="AL31" s="151"/>
      <c r="AM31" s="151"/>
      <c r="AN31" s="164"/>
    </row>
    <row r="32" spans="2:40" x14ac:dyDescent="0.25">
      <c r="B32" s="355"/>
      <c r="C32" s="350" t="s">
        <v>336</v>
      </c>
      <c r="D32" s="351"/>
      <c r="E32" s="155">
        <v>0</v>
      </c>
      <c r="F32" s="147"/>
      <c r="G32" s="147"/>
      <c r="H32" s="139">
        <f>'S3-hid'!L28</f>
        <v>0</v>
      </c>
      <c r="I32" s="184"/>
      <c r="J32" s="148"/>
      <c r="K32" s="149"/>
      <c r="L32" s="148"/>
      <c r="M32" s="150"/>
      <c r="N32" s="149"/>
      <c r="O32" s="151"/>
      <c r="P32" s="151"/>
      <c r="Q32" s="164"/>
      <c r="R32" s="172"/>
      <c r="S32" s="146"/>
      <c r="T32" s="149"/>
      <c r="U32" s="146"/>
      <c r="V32" s="154"/>
      <c r="W32" s="149"/>
      <c r="X32" s="155"/>
      <c r="Y32" s="155"/>
      <c r="Z32" s="155"/>
      <c r="AA32" s="155"/>
      <c r="AB32" s="155"/>
      <c r="AC32" s="153"/>
      <c r="AD32" s="151"/>
      <c r="AE32" s="151"/>
      <c r="AF32" s="164"/>
      <c r="AG32" s="163"/>
      <c r="AH32" s="155"/>
      <c r="AI32" s="155"/>
      <c r="AJ32" s="155"/>
      <c r="AK32" s="155"/>
      <c r="AL32" s="151"/>
      <c r="AM32" s="151"/>
      <c r="AN32" s="164"/>
    </row>
    <row r="33" spans="2:40" x14ac:dyDescent="0.25">
      <c r="B33" s="355"/>
      <c r="C33" s="350" t="s">
        <v>10</v>
      </c>
      <c r="D33" s="351"/>
      <c r="E33" s="155">
        <v>1</v>
      </c>
      <c r="F33" s="147">
        <v>7.52</v>
      </c>
      <c r="G33" s="147">
        <v>10.52</v>
      </c>
      <c r="H33" s="139">
        <f>'S3-hid'!L29</f>
        <v>10.52</v>
      </c>
      <c r="I33" s="184"/>
      <c r="J33" s="148"/>
      <c r="K33" s="149"/>
      <c r="L33" s="148"/>
      <c r="M33" s="150"/>
      <c r="N33" s="149"/>
      <c r="O33" s="151"/>
      <c r="P33" s="151"/>
      <c r="Q33" s="164"/>
      <c r="R33" s="172"/>
      <c r="S33" s="146"/>
      <c r="T33" s="149"/>
      <c r="U33" s="146"/>
      <c r="V33" s="154"/>
      <c r="W33" s="149"/>
      <c r="X33" s="155"/>
      <c r="Y33" s="155"/>
      <c r="Z33" s="155"/>
      <c r="AA33" s="155"/>
      <c r="AB33" s="155"/>
      <c r="AC33" s="153"/>
      <c r="AD33" s="151"/>
      <c r="AE33" s="151"/>
      <c r="AF33" s="164"/>
      <c r="AG33" s="163">
        <v>1</v>
      </c>
      <c r="AH33" s="155">
        <v>2</v>
      </c>
      <c r="AI33" s="155">
        <v>0</v>
      </c>
      <c r="AJ33" s="155">
        <v>0</v>
      </c>
      <c r="AK33" s="155">
        <v>0</v>
      </c>
      <c r="AL33" s="151"/>
      <c r="AM33" s="151"/>
      <c r="AN33" s="164"/>
    </row>
    <row r="34" spans="2:40" x14ac:dyDescent="0.25">
      <c r="B34" s="355"/>
      <c r="C34" s="352" t="s">
        <v>338</v>
      </c>
      <c r="D34" s="353"/>
      <c r="E34" s="155">
        <v>0</v>
      </c>
      <c r="F34" s="147"/>
      <c r="G34" s="147"/>
      <c r="H34" s="139">
        <f>'S3-hid'!L30</f>
        <v>0</v>
      </c>
      <c r="I34" s="184"/>
      <c r="J34" s="148"/>
      <c r="K34" s="149"/>
      <c r="L34" s="148"/>
      <c r="M34" s="150"/>
      <c r="N34" s="149"/>
      <c r="O34" s="151"/>
      <c r="P34" s="151"/>
      <c r="Q34" s="164"/>
      <c r="R34" s="172"/>
      <c r="S34" s="146"/>
      <c r="T34" s="149"/>
      <c r="U34" s="146"/>
      <c r="V34" s="154"/>
      <c r="W34" s="149"/>
      <c r="X34" s="155"/>
      <c r="Y34" s="155"/>
      <c r="Z34" s="155"/>
      <c r="AA34" s="155"/>
      <c r="AB34" s="155"/>
      <c r="AC34" s="153"/>
      <c r="AD34" s="151"/>
      <c r="AE34" s="151"/>
      <c r="AF34" s="164"/>
      <c r="AG34" s="163"/>
      <c r="AH34" s="155"/>
      <c r="AI34" s="155"/>
      <c r="AJ34" s="155"/>
      <c r="AK34" s="155"/>
      <c r="AL34" s="151"/>
      <c r="AM34" s="151"/>
      <c r="AN34" s="164"/>
    </row>
    <row r="35" spans="2:40" x14ac:dyDescent="0.25">
      <c r="B35" s="355"/>
      <c r="C35" s="352" t="s">
        <v>338</v>
      </c>
      <c r="D35" s="353"/>
      <c r="E35" s="155">
        <v>0</v>
      </c>
      <c r="F35" s="147"/>
      <c r="G35" s="147"/>
      <c r="H35" s="139">
        <f>'S3-hid'!L31</f>
        <v>0</v>
      </c>
      <c r="I35" s="184"/>
      <c r="J35" s="148"/>
      <c r="K35" s="149"/>
      <c r="L35" s="148"/>
      <c r="M35" s="150"/>
      <c r="N35" s="149"/>
      <c r="O35" s="151"/>
      <c r="P35" s="151"/>
      <c r="Q35" s="164"/>
      <c r="R35" s="172"/>
      <c r="S35" s="146"/>
      <c r="T35" s="149"/>
      <c r="U35" s="146"/>
      <c r="V35" s="154"/>
      <c r="W35" s="149"/>
      <c r="X35" s="155"/>
      <c r="Y35" s="155"/>
      <c r="Z35" s="155"/>
      <c r="AA35" s="155"/>
      <c r="AB35" s="155"/>
      <c r="AC35" s="153"/>
      <c r="AD35" s="151"/>
      <c r="AE35" s="151"/>
      <c r="AF35" s="164"/>
      <c r="AG35" s="163"/>
      <c r="AH35" s="155"/>
      <c r="AI35" s="155"/>
      <c r="AJ35" s="155"/>
      <c r="AK35" s="155"/>
      <c r="AL35" s="151"/>
      <c r="AM35" s="151"/>
      <c r="AN35" s="164"/>
    </row>
    <row r="36" spans="2:40" x14ac:dyDescent="0.25">
      <c r="B36" s="356"/>
      <c r="C36" s="352" t="s">
        <v>338</v>
      </c>
      <c r="D36" s="353"/>
      <c r="E36" s="155">
        <v>0</v>
      </c>
      <c r="F36" s="147"/>
      <c r="G36" s="147"/>
      <c r="H36" s="139">
        <f>'S3-hid'!L32</f>
        <v>0</v>
      </c>
      <c r="I36" s="184"/>
      <c r="J36" s="148"/>
      <c r="K36" s="149"/>
      <c r="L36" s="148"/>
      <c r="M36" s="150"/>
      <c r="N36" s="149"/>
      <c r="O36" s="151"/>
      <c r="P36" s="151"/>
      <c r="Q36" s="164"/>
      <c r="R36" s="172"/>
      <c r="S36" s="146"/>
      <c r="T36" s="149"/>
      <c r="U36" s="146"/>
      <c r="V36" s="154"/>
      <c r="W36" s="149"/>
      <c r="X36" s="155"/>
      <c r="Y36" s="155"/>
      <c r="Z36" s="155"/>
      <c r="AA36" s="155"/>
      <c r="AB36" s="155"/>
      <c r="AC36" s="153"/>
      <c r="AD36" s="151"/>
      <c r="AE36" s="151"/>
      <c r="AF36" s="164"/>
      <c r="AG36" s="163"/>
      <c r="AH36" s="155"/>
      <c r="AI36" s="155"/>
      <c r="AJ36" s="155"/>
      <c r="AK36" s="155"/>
      <c r="AL36" s="151"/>
      <c r="AM36" s="151"/>
      <c r="AN36" s="164"/>
    </row>
    <row r="37" spans="2:40" x14ac:dyDescent="0.25">
      <c r="B37" s="346" t="s">
        <v>339</v>
      </c>
      <c r="C37" s="347"/>
      <c r="D37" s="348"/>
      <c r="E37" s="155">
        <v>0</v>
      </c>
      <c r="F37" s="147"/>
      <c r="G37" s="147"/>
      <c r="H37" s="139">
        <f>'S3-hid'!L33</f>
        <v>0</v>
      </c>
      <c r="I37" s="184"/>
      <c r="J37" s="148"/>
      <c r="K37" s="149"/>
      <c r="L37" s="148"/>
      <c r="M37" s="150"/>
      <c r="N37" s="149"/>
      <c r="O37" s="151"/>
      <c r="P37" s="151"/>
      <c r="Q37" s="164"/>
      <c r="R37" s="172"/>
      <c r="S37" s="146"/>
      <c r="T37" s="149"/>
      <c r="U37" s="146"/>
      <c r="V37" s="154"/>
      <c r="W37" s="149"/>
      <c r="X37" s="155"/>
      <c r="Y37" s="155"/>
      <c r="Z37" s="155"/>
      <c r="AA37" s="155"/>
      <c r="AB37" s="155"/>
      <c r="AC37" s="153"/>
      <c r="AD37" s="151"/>
      <c r="AE37" s="151"/>
      <c r="AF37" s="164"/>
      <c r="AG37" s="163"/>
      <c r="AH37" s="155"/>
      <c r="AI37" s="155"/>
      <c r="AJ37" s="155"/>
      <c r="AK37" s="155"/>
      <c r="AL37" s="151"/>
      <c r="AM37" s="151"/>
      <c r="AN37" s="164"/>
    </row>
    <row r="38" spans="2:40" ht="14.25" customHeight="1" x14ac:dyDescent="0.25">
      <c r="B38" s="346" t="s">
        <v>340</v>
      </c>
      <c r="C38" s="347"/>
      <c r="D38" s="348"/>
      <c r="E38" s="155">
        <v>0</v>
      </c>
      <c r="F38" s="147"/>
      <c r="G38" s="147"/>
      <c r="H38" s="139">
        <f>'S3-hid'!L34</f>
        <v>0</v>
      </c>
      <c r="I38" s="184"/>
      <c r="J38" s="148"/>
      <c r="K38" s="149"/>
      <c r="L38" s="148"/>
      <c r="M38" s="150"/>
      <c r="N38" s="149"/>
      <c r="O38" s="151"/>
      <c r="P38" s="151"/>
      <c r="Q38" s="164"/>
      <c r="R38" s="172"/>
      <c r="S38" s="146"/>
      <c r="T38" s="149"/>
      <c r="U38" s="146"/>
      <c r="V38" s="154"/>
      <c r="W38" s="149"/>
      <c r="X38" s="155"/>
      <c r="Y38" s="155"/>
      <c r="Z38" s="155"/>
      <c r="AA38" s="155"/>
      <c r="AB38" s="155"/>
      <c r="AC38" s="153"/>
      <c r="AD38" s="151"/>
      <c r="AE38" s="151"/>
      <c r="AF38" s="164"/>
      <c r="AG38" s="163"/>
      <c r="AH38" s="155"/>
      <c r="AI38" s="155"/>
      <c r="AJ38" s="155"/>
      <c r="AK38" s="155"/>
      <c r="AL38" s="151"/>
      <c r="AM38" s="151"/>
      <c r="AN38" s="164"/>
    </row>
    <row r="39" spans="2:40" x14ac:dyDescent="0.25">
      <c r="B39" s="346" t="s">
        <v>341</v>
      </c>
      <c r="C39" s="347"/>
      <c r="D39" s="348"/>
      <c r="E39" s="155">
        <v>0</v>
      </c>
      <c r="F39" s="147"/>
      <c r="G39" s="147"/>
      <c r="H39" s="139">
        <f>'S3-hid'!L35</f>
        <v>0</v>
      </c>
      <c r="I39" s="184"/>
      <c r="J39" s="148"/>
      <c r="K39" s="149"/>
      <c r="L39" s="148"/>
      <c r="M39" s="150"/>
      <c r="N39" s="149"/>
      <c r="O39" s="151"/>
      <c r="P39" s="151"/>
      <c r="Q39" s="164"/>
      <c r="R39" s="172"/>
      <c r="S39" s="146"/>
      <c r="T39" s="149"/>
      <c r="U39" s="146"/>
      <c r="V39" s="154"/>
      <c r="W39" s="149"/>
      <c r="X39" s="155"/>
      <c r="Y39" s="155"/>
      <c r="Z39" s="155"/>
      <c r="AA39" s="155"/>
      <c r="AB39" s="155"/>
      <c r="AC39" s="153"/>
      <c r="AD39" s="151"/>
      <c r="AE39" s="151"/>
      <c r="AF39" s="164"/>
      <c r="AG39" s="163"/>
      <c r="AH39" s="155"/>
      <c r="AI39" s="155"/>
      <c r="AJ39" s="155"/>
      <c r="AK39" s="155"/>
      <c r="AL39" s="151"/>
      <c r="AM39" s="151"/>
      <c r="AN39" s="164"/>
    </row>
    <row r="40" spans="2:40" ht="14.25" customHeight="1" x14ac:dyDescent="0.25">
      <c r="B40" s="346" t="s">
        <v>342</v>
      </c>
      <c r="C40" s="347"/>
      <c r="D40" s="348"/>
      <c r="E40" s="155">
        <v>0</v>
      </c>
      <c r="F40" s="147"/>
      <c r="G40" s="147"/>
      <c r="H40" s="139">
        <f>'S3-hid'!L36</f>
        <v>0</v>
      </c>
      <c r="I40" s="184"/>
      <c r="J40" s="148"/>
      <c r="K40" s="149"/>
      <c r="L40" s="148"/>
      <c r="M40" s="150"/>
      <c r="N40" s="149"/>
      <c r="O40" s="151"/>
      <c r="P40" s="151"/>
      <c r="Q40" s="164"/>
      <c r="R40" s="172"/>
      <c r="S40" s="146"/>
      <c r="T40" s="149"/>
      <c r="U40" s="146"/>
      <c r="V40" s="154"/>
      <c r="W40" s="149"/>
      <c r="X40" s="155"/>
      <c r="Y40" s="155"/>
      <c r="Z40" s="155"/>
      <c r="AA40" s="155"/>
      <c r="AB40" s="155"/>
      <c r="AC40" s="153"/>
      <c r="AD40" s="151"/>
      <c r="AE40" s="151"/>
      <c r="AF40" s="164"/>
      <c r="AG40" s="163"/>
      <c r="AH40" s="155"/>
      <c r="AI40" s="155"/>
      <c r="AJ40" s="155"/>
      <c r="AK40" s="155"/>
      <c r="AL40" s="151"/>
      <c r="AM40" s="151"/>
      <c r="AN40" s="164"/>
    </row>
    <row r="41" spans="2:40" ht="8.1" customHeight="1" x14ac:dyDescent="0.25">
      <c r="I41" s="165"/>
      <c r="J41" s="28"/>
      <c r="K41" s="28"/>
      <c r="L41" s="28"/>
      <c r="M41" s="28"/>
      <c r="N41" s="28"/>
      <c r="O41" s="28"/>
      <c r="P41" s="28"/>
      <c r="Q41" s="166"/>
      <c r="R41" s="173"/>
      <c r="S41" s="28"/>
      <c r="T41" s="174"/>
      <c r="U41" s="28"/>
      <c r="V41" s="175"/>
      <c r="W41" s="28"/>
      <c r="X41" s="174"/>
      <c r="Y41" s="174"/>
      <c r="Z41" s="174"/>
      <c r="AA41" s="174"/>
      <c r="AB41" s="174"/>
      <c r="AC41" s="176"/>
      <c r="AD41" s="176"/>
      <c r="AE41" s="176"/>
      <c r="AF41" s="177"/>
      <c r="AG41" s="165"/>
      <c r="AH41" s="28"/>
      <c r="AI41" s="28"/>
      <c r="AJ41" s="28"/>
      <c r="AK41" s="28"/>
      <c r="AL41" s="28"/>
      <c r="AM41" s="28"/>
      <c r="AN41" s="166"/>
    </row>
    <row r="42" spans="2:40" s="106" customFormat="1" ht="15.75" thickBot="1" x14ac:dyDescent="0.3">
      <c r="D42" s="140" t="s">
        <v>11</v>
      </c>
      <c r="E42" s="141"/>
      <c r="F42" s="142">
        <f>SUM(F9:F40)</f>
        <v>132.85</v>
      </c>
      <c r="G42" s="142">
        <f>SUM(G9:G40)</f>
        <v>132.85000000000002</v>
      </c>
      <c r="H42" s="142">
        <f>SUM(H9:H40)</f>
        <v>132.85000000000002</v>
      </c>
      <c r="I42" s="185"/>
      <c r="J42" s="186"/>
      <c r="K42" s="186"/>
      <c r="L42" s="186"/>
      <c r="M42" s="186"/>
      <c r="N42" s="186"/>
      <c r="O42" s="186"/>
      <c r="P42" s="186"/>
      <c r="Q42" s="187"/>
      <c r="R42" s="167"/>
      <c r="S42" s="178"/>
      <c r="T42" s="179"/>
      <c r="U42" s="178"/>
      <c r="V42" s="180"/>
      <c r="W42" s="178"/>
      <c r="X42" s="179"/>
      <c r="Y42" s="179"/>
      <c r="Z42" s="179"/>
      <c r="AA42" s="179"/>
      <c r="AB42" s="179"/>
      <c r="AC42" s="168"/>
      <c r="AD42" s="168"/>
      <c r="AE42" s="168"/>
      <c r="AF42" s="169"/>
      <c r="AG42" s="167"/>
      <c r="AH42" s="168"/>
      <c r="AI42" s="168"/>
      <c r="AJ42" s="168"/>
      <c r="AK42" s="168"/>
      <c r="AL42" s="168"/>
      <c r="AM42" s="168"/>
      <c r="AN42" s="169"/>
    </row>
    <row r="44" spans="2:40" ht="15.75" thickBot="1" x14ac:dyDescent="0.3"/>
    <row r="45" spans="2:40" x14ac:dyDescent="0.25">
      <c r="B45" s="281" t="s">
        <v>281</v>
      </c>
      <c r="C45" s="282"/>
      <c r="D45" s="283"/>
      <c r="E45" s="290" t="str">
        <f>E5</f>
        <v>Attiecināmie scenāriji:</v>
      </c>
      <c r="F45" s="290"/>
      <c r="G45" s="290"/>
      <c r="H45" s="291"/>
      <c r="I45" s="310" t="s">
        <v>280</v>
      </c>
      <c r="J45" s="311"/>
      <c r="K45" s="311"/>
      <c r="L45" s="311"/>
      <c r="M45" s="311"/>
      <c r="N45" s="311"/>
      <c r="O45" s="311"/>
      <c r="P45" s="311"/>
      <c r="Q45" s="312"/>
      <c r="R45" s="307" t="s">
        <v>280</v>
      </c>
      <c r="S45" s="308"/>
      <c r="T45" s="308"/>
      <c r="U45" s="308"/>
      <c r="V45" s="308"/>
      <c r="W45" s="308"/>
      <c r="X45" s="308"/>
      <c r="Y45" s="308"/>
      <c r="Z45" s="308"/>
      <c r="AA45" s="308"/>
      <c r="AB45" s="308"/>
      <c r="AC45" s="308"/>
      <c r="AD45" s="308"/>
      <c r="AE45" s="308"/>
      <c r="AF45" s="309"/>
      <c r="AG45" s="304" t="s">
        <v>280</v>
      </c>
      <c r="AH45" s="305"/>
      <c r="AI45" s="305"/>
      <c r="AJ45" s="305"/>
      <c r="AK45" s="305"/>
      <c r="AL45" s="305"/>
      <c r="AM45" s="305"/>
      <c r="AN45" s="306"/>
    </row>
    <row r="46" spans="2:40" ht="104.25" x14ac:dyDescent="0.25">
      <c r="B46" s="284"/>
      <c r="C46" s="285"/>
      <c r="D46" s="286"/>
      <c r="E46" s="292" t="str">
        <f>E6</f>
        <v>Indikatora nosaukums:</v>
      </c>
      <c r="F46" s="292"/>
      <c r="G46" s="292"/>
      <c r="H46" s="293"/>
      <c r="I46" s="188" t="str">
        <f t="shared" ref="I46:L47" si="0">I6</f>
        <v>Meža ogu raža</v>
      </c>
      <c r="J46" s="259" t="str">
        <f t="shared" si="0"/>
        <v>Nēģu murdu skaits</v>
      </c>
      <c r="K46" s="259" t="str">
        <f t="shared" si="0"/>
        <v>Potenciāli iegūstamais koksnes krājas apjoms</v>
      </c>
      <c r="L46" s="301" t="str">
        <f t="shared" si="0"/>
        <v>Ārstniecības augi</v>
      </c>
      <c r="M46" s="301"/>
      <c r="N46" s="259" t="str">
        <f t="shared" ref="N46:V46" si="1">N6</f>
        <v>Potenciāli iegūstamā koksnes biomasa enerģētikas vajadzībām</v>
      </c>
      <c r="O46" s="259" t="str">
        <f t="shared" si="1"/>
        <v>Lietotāja definēta un aprēķināta papildus indikatora vērtība</v>
      </c>
      <c r="P46" s="259" t="str">
        <f t="shared" si="1"/>
        <v>Lietotāja definēta un aprēķināta papildus indikatora vērtība</v>
      </c>
      <c r="Q46" s="189" t="str">
        <f t="shared" si="1"/>
        <v>Lietotāja definēta un aprēķināta papildus indikatora vērtība</v>
      </c>
      <c r="R46" s="188" t="str">
        <f t="shared" si="1"/>
        <v>Augsnes spēja barības vielu piesaistē un uzkrāšanā</v>
      </c>
      <c r="S46" s="259" t="str">
        <f t="shared" si="1"/>
        <v>B2: Piesārņojuma atšķaidīšanas spēja upē;
B10: Ūdens kvalitāte</v>
      </c>
      <c r="T46" s="259" t="str">
        <f t="shared" si="1"/>
        <v>B3: Audzes biezība;
B6: Meža ūdens saglabāšanas potenciāls</v>
      </c>
      <c r="U46" s="259" t="str">
        <f t="shared" si="1"/>
        <v>B4: Sanešu apjoms mūsdienu eolās akumulācijas reljefā</v>
      </c>
      <c r="V46" s="313" t="str">
        <f t="shared" si="1"/>
        <v>B5: Sanešu apjoms smilšainās pludmalēs</v>
      </c>
      <c r="W46" s="314"/>
      <c r="X46" s="259" t="str">
        <f t="shared" ref="X46:AN46" si="2">X6</f>
        <v>B6: Meža ūdens saglabāšanas potenciāls</v>
      </c>
      <c r="Y46" s="259" t="str">
        <f t="shared" si="2"/>
        <v>B7: Veģetācijas tips</v>
      </c>
      <c r="Z46" s="259" t="str">
        <f t="shared" si="2"/>
        <v>B8: Kukaiņu-apputeksnētāju daudzveidība un sastopamība</v>
      </c>
      <c r="AA46" s="259" t="str">
        <f t="shared" si="2"/>
        <v>B9: Kukaiņu-nekrofāgu un koprofāgu skaits</v>
      </c>
      <c r="AB46" s="259" t="str">
        <f t="shared" si="2"/>
        <v>B11: Gaisa kvalitāte</v>
      </c>
      <c r="AC46" s="259" t="str">
        <f t="shared" si="2"/>
        <v>B12: Oglekļa piesaistes potenciāla indekss</v>
      </c>
      <c r="AD46" s="259" t="str">
        <f t="shared" si="2"/>
        <v>Lietotāja definēta un aprēķināta papildus indikatora vērtība</v>
      </c>
      <c r="AE46" s="259" t="str">
        <f t="shared" si="2"/>
        <v>Lietotāja definēta un aprēķināta papildus indikatora vērtība</v>
      </c>
      <c r="AF46" s="189" t="str">
        <f t="shared" si="2"/>
        <v>Lietotāja definēta un aprēķināta papildus indikatora vērtība</v>
      </c>
      <c r="AG46" s="188" t="str">
        <f t="shared" si="2"/>
        <v>C1: Putnu vērošanas iespējas</v>
      </c>
      <c r="AH46" s="259" t="str">
        <f t="shared" si="2"/>
        <v>C2: Aktīvās un pasīvās atpūtas iespējas</v>
      </c>
      <c r="AI46" s="259" t="str">
        <f t="shared" si="2"/>
        <v>C3: Vides izglītošanās iespējas</v>
      </c>
      <c r="AJ46" s="259" t="str">
        <f t="shared" si="2"/>
        <v>C4: Kultūras mantojuma mijiedarbes iespējas</v>
      </c>
      <c r="AK46" s="259" t="str">
        <f t="shared" si="2"/>
        <v>C5: Kultūrainavas vizuālā identitāte</v>
      </c>
      <c r="AL46" s="259" t="str">
        <f t="shared" si="2"/>
        <v>Lietotāja definēta un aprēķināta papildus indikatora vērtība</v>
      </c>
      <c r="AM46" s="259" t="str">
        <f t="shared" si="2"/>
        <v>Lietotāja definēta un aprēķināta papildus indikatora vērtība</v>
      </c>
      <c r="AN46" s="189" t="str">
        <f t="shared" si="2"/>
        <v>Lietotāja definēta un aprēķināta papildus indikatora vērtība</v>
      </c>
    </row>
    <row r="47" spans="2:40" x14ac:dyDescent="0.25">
      <c r="B47" s="287"/>
      <c r="C47" s="288"/>
      <c r="D47" s="289"/>
      <c r="E47" s="291" t="str">
        <f>E7</f>
        <v>Indikatora numurs:</v>
      </c>
      <c r="F47" s="294"/>
      <c r="G47" s="294"/>
      <c r="H47" s="294"/>
      <c r="I47" s="190" t="str">
        <f t="shared" si="0"/>
        <v>A1</v>
      </c>
      <c r="J47" s="143" t="str">
        <f t="shared" si="0"/>
        <v>A2</v>
      </c>
      <c r="K47" s="143" t="str">
        <f t="shared" si="0"/>
        <v>A3</v>
      </c>
      <c r="L47" s="302" t="str">
        <f t="shared" si="0"/>
        <v>A4</v>
      </c>
      <c r="M47" s="303"/>
      <c r="N47" s="143" t="str">
        <f t="shared" ref="N47:V47" si="3">N7</f>
        <v>A5</v>
      </c>
      <c r="O47" s="143" t="str">
        <f t="shared" si="3"/>
        <v>A6</v>
      </c>
      <c r="P47" s="143" t="str">
        <f t="shared" si="3"/>
        <v>A7</v>
      </c>
      <c r="Q47" s="191" t="str">
        <f t="shared" si="3"/>
        <v>A8</v>
      </c>
      <c r="R47" s="199" t="str">
        <f t="shared" si="3"/>
        <v>B1</v>
      </c>
      <c r="S47" s="143" t="str">
        <f t="shared" si="3"/>
        <v>B2, B10</v>
      </c>
      <c r="T47" s="143" t="str">
        <f t="shared" si="3"/>
        <v>B3, B6</v>
      </c>
      <c r="U47" s="143" t="str">
        <f t="shared" si="3"/>
        <v>B4</v>
      </c>
      <c r="V47" s="302" t="str">
        <f t="shared" si="3"/>
        <v>B5</v>
      </c>
      <c r="W47" s="303"/>
      <c r="X47" s="143" t="str">
        <f t="shared" ref="X47:AN47" si="4">X7</f>
        <v>B6</v>
      </c>
      <c r="Y47" s="143" t="str">
        <f t="shared" si="4"/>
        <v>B7</v>
      </c>
      <c r="Z47" s="143" t="str">
        <f t="shared" si="4"/>
        <v>B8</v>
      </c>
      <c r="AA47" s="143" t="str">
        <f t="shared" si="4"/>
        <v>B9</v>
      </c>
      <c r="AB47" s="143" t="str">
        <f t="shared" si="4"/>
        <v>B11</v>
      </c>
      <c r="AC47" s="143" t="str">
        <f t="shared" si="4"/>
        <v>B12</v>
      </c>
      <c r="AD47" s="143" t="str">
        <f t="shared" si="4"/>
        <v>B13</v>
      </c>
      <c r="AE47" s="143" t="str">
        <f t="shared" si="4"/>
        <v>B14</v>
      </c>
      <c r="AF47" s="191" t="str">
        <f t="shared" si="4"/>
        <v>B15</v>
      </c>
      <c r="AG47" s="199" t="str">
        <f t="shared" si="4"/>
        <v>C1</v>
      </c>
      <c r="AH47" s="143" t="str">
        <f t="shared" si="4"/>
        <v>C2</v>
      </c>
      <c r="AI47" s="143" t="str">
        <f t="shared" si="4"/>
        <v>C3</v>
      </c>
      <c r="AJ47" s="143" t="str">
        <f t="shared" si="4"/>
        <v>C4</v>
      </c>
      <c r="AK47" s="143" t="str">
        <f t="shared" si="4"/>
        <v>C5</v>
      </c>
      <c r="AL47" s="143" t="str">
        <f t="shared" si="4"/>
        <v>C6</v>
      </c>
      <c r="AM47" s="143" t="str">
        <f t="shared" si="4"/>
        <v>C7</v>
      </c>
      <c r="AN47" s="191" t="str">
        <f t="shared" si="4"/>
        <v>C8</v>
      </c>
    </row>
    <row r="48" spans="2:40" ht="68.25" x14ac:dyDescent="0.25">
      <c r="B48" s="295" t="str">
        <f>B8</f>
        <v xml:space="preserve">Ģeotelpiskās vienības pēc zemes seguma veida
Ekosistēma // Apakšsistēma/ģeotelpiskā vienība (1.līmenis) // Apakšsistēma/ģeotelpiskā vienība (2.līmenis)
</v>
      </c>
      <c r="C48" s="295"/>
      <c r="D48" s="295"/>
      <c r="E48" s="144" t="str">
        <f>E8</f>
        <v>Attiecināms
1/0</v>
      </c>
      <c r="F48" s="316" t="str">
        <f>F8</f>
        <v>Platība (ha):
pašreizējā situācija
(scenāriji
1, 2)</v>
      </c>
      <c r="G48" s="317"/>
      <c r="H48" s="318"/>
      <c r="I48" s="183" t="s">
        <v>123</v>
      </c>
      <c r="J48" s="135" t="s">
        <v>201</v>
      </c>
      <c r="K48" s="135" t="s">
        <v>120</v>
      </c>
      <c r="L48" s="135" t="s">
        <v>124</v>
      </c>
      <c r="M48" s="135" t="s">
        <v>125</v>
      </c>
      <c r="N48" s="135" t="s">
        <v>143</v>
      </c>
      <c r="O48" s="135" t="str">
        <f>O8</f>
        <v>EP monetārā vērtība
(EUR/ha)</v>
      </c>
      <c r="P48" s="135" t="str">
        <f>P8</f>
        <v>EP monetārā vērtība
(EUR/ha)</v>
      </c>
      <c r="Q48" s="192" t="str">
        <f>Q8</f>
        <v>EP monetārā vērtība
(EUR/ha)</v>
      </c>
      <c r="R48" s="161" t="s">
        <v>132</v>
      </c>
      <c r="S48" s="137" t="s">
        <v>140</v>
      </c>
      <c r="T48" s="137" t="s">
        <v>139</v>
      </c>
      <c r="U48" s="137" t="s">
        <v>145</v>
      </c>
      <c r="V48" s="137" t="str">
        <f>V8</f>
        <v>Pludmales garums (m)</v>
      </c>
      <c r="W48" s="137" t="s">
        <v>147</v>
      </c>
      <c r="X48" s="137" t="s">
        <v>152</v>
      </c>
      <c r="Y48" s="137" t="s">
        <v>159</v>
      </c>
      <c r="Z48" s="137" t="s">
        <v>159</v>
      </c>
      <c r="AA48" s="137" t="s">
        <v>159</v>
      </c>
      <c r="AB48" s="137" t="s">
        <v>159</v>
      </c>
      <c r="AC48" s="136" t="s">
        <v>165</v>
      </c>
      <c r="AD48" s="136" t="str">
        <f>AD8</f>
        <v>EP monetārā vērtība
(EUR/ha)</v>
      </c>
      <c r="AE48" s="136" t="str">
        <f>AE8</f>
        <v>EP monetārā vērtība
(EUR/ha)</v>
      </c>
      <c r="AF48" s="162" t="str">
        <f>AF8</f>
        <v>EP monetārā vērtība
(EUR/ha)</v>
      </c>
      <c r="AG48" s="161" t="s">
        <v>169</v>
      </c>
      <c r="AH48" s="136" t="s">
        <v>170</v>
      </c>
      <c r="AI48" s="136" t="s">
        <v>172</v>
      </c>
      <c r="AJ48" s="136" t="s">
        <v>175</v>
      </c>
      <c r="AK48" s="136" t="s">
        <v>178</v>
      </c>
      <c r="AL48" s="136" t="str">
        <f>AL8</f>
        <v>EP monetārā vērtība
(EUR/ha)</v>
      </c>
      <c r="AM48" s="136" t="str">
        <f>AM8</f>
        <v>EP monetārā vērtība
(EUR/ha)</v>
      </c>
      <c r="AN48" s="162" t="str">
        <f>AN8</f>
        <v>EP monetārā vērtība
(EUR/ha)</v>
      </c>
    </row>
    <row r="49" spans="2:40" x14ac:dyDescent="0.25">
      <c r="B49" s="315" t="str">
        <f>B9</f>
        <v>Pludmale</v>
      </c>
      <c r="C49" s="315"/>
      <c r="D49" s="315"/>
      <c r="E49" s="145">
        <f>E9</f>
        <v>1</v>
      </c>
      <c r="F49" s="278">
        <f>F9</f>
        <v>16.399999999999999</v>
      </c>
      <c r="G49" s="279"/>
      <c r="H49" s="280"/>
      <c r="I49" s="184"/>
      <c r="J49" s="148"/>
      <c r="K49" s="149"/>
      <c r="L49" s="148"/>
      <c r="M49" s="150"/>
      <c r="N49" s="149"/>
      <c r="O49" s="151"/>
      <c r="P49" s="151"/>
      <c r="Q49" s="164"/>
      <c r="R49" s="172">
        <v>1</v>
      </c>
      <c r="S49" s="146"/>
      <c r="T49" s="149"/>
      <c r="U49" s="146"/>
      <c r="V49" s="155">
        <v>3400</v>
      </c>
      <c r="W49" s="149">
        <v>25</v>
      </c>
      <c r="X49" s="155"/>
      <c r="Y49" s="155">
        <v>1</v>
      </c>
      <c r="Z49" s="155">
        <v>1</v>
      </c>
      <c r="AA49" s="155">
        <v>2</v>
      </c>
      <c r="AB49" s="155"/>
      <c r="AC49" s="153"/>
      <c r="AD49" s="151"/>
      <c r="AE49" s="151"/>
      <c r="AF49" s="164"/>
      <c r="AG49" s="163">
        <v>3</v>
      </c>
      <c r="AH49" s="155">
        <v>4</v>
      </c>
      <c r="AI49" s="155">
        <v>5</v>
      </c>
      <c r="AJ49" s="155">
        <v>2</v>
      </c>
      <c r="AK49" s="155">
        <v>6</v>
      </c>
      <c r="AL49" s="151"/>
      <c r="AM49" s="151"/>
      <c r="AN49" s="164"/>
    </row>
    <row r="50" spans="2:40" x14ac:dyDescent="0.25">
      <c r="B50" s="319" t="str">
        <f>B10</f>
        <v>Kāpas</v>
      </c>
      <c r="C50" s="315" t="str">
        <f>C10</f>
        <v>Embrionālās kāpas (biotops 2110)</v>
      </c>
      <c r="D50" s="315"/>
      <c r="E50" s="145">
        <f t="shared" ref="E50:F80" si="5">E10</f>
        <v>1</v>
      </c>
      <c r="F50" s="278">
        <f t="shared" si="5"/>
        <v>0.85</v>
      </c>
      <c r="G50" s="279"/>
      <c r="H50" s="280"/>
      <c r="I50" s="184"/>
      <c r="J50" s="148"/>
      <c r="K50" s="149"/>
      <c r="L50" s="148"/>
      <c r="M50" s="150"/>
      <c r="N50" s="149"/>
      <c r="O50" s="151"/>
      <c r="P50" s="151"/>
      <c r="Q50" s="164"/>
      <c r="R50" s="172">
        <v>1</v>
      </c>
      <c r="S50" s="146"/>
      <c r="T50" s="149"/>
      <c r="U50" s="146">
        <v>1</v>
      </c>
      <c r="V50" s="155"/>
      <c r="W50" s="149"/>
      <c r="X50" s="155"/>
      <c r="Y50" s="155">
        <v>1</v>
      </c>
      <c r="Z50" s="155"/>
      <c r="AA50" s="155">
        <v>2</v>
      </c>
      <c r="AB50" s="155"/>
      <c r="AC50" s="153"/>
      <c r="AD50" s="151"/>
      <c r="AE50" s="151"/>
      <c r="AF50" s="164"/>
      <c r="AG50" s="163">
        <v>3</v>
      </c>
      <c r="AH50" s="155">
        <v>4</v>
      </c>
      <c r="AI50" s="155">
        <v>5</v>
      </c>
      <c r="AJ50" s="155">
        <v>0</v>
      </c>
      <c r="AK50" s="155">
        <v>7</v>
      </c>
      <c r="AL50" s="151"/>
      <c r="AM50" s="151"/>
      <c r="AN50" s="164"/>
    </row>
    <row r="51" spans="2:40" x14ac:dyDescent="0.25">
      <c r="B51" s="320"/>
      <c r="C51" s="315" t="str">
        <f t="shared" ref="C51:C54" si="6">C11</f>
        <v>Priekškāpas (biotops 2120)</v>
      </c>
      <c r="D51" s="315"/>
      <c r="E51" s="145">
        <f t="shared" si="5"/>
        <v>1</v>
      </c>
      <c r="F51" s="278">
        <f t="shared" si="5"/>
        <v>8.3800000000000008</v>
      </c>
      <c r="G51" s="279"/>
      <c r="H51" s="280"/>
      <c r="I51" s="184"/>
      <c r="J51" s="148"/>
      <c r="K51" s="149"/>
      <c r="L51" s="148"/>
      <c r="M51" s="150"/>
      <c r="N51" s="149"/>
      <c r="O51" s="151"/>
      <c r="P51" s="151"/>
      <c r="Q51" s="164"/>
      <c r="R51" s="172">
        <v>1</v>
      </c>
      <c r="S51" s="146"/>
      <c r="T51" s="149"/>
      <c r="U51" s="146">
        <v>2</v>
      </c>
      <c r="V51" s="155"/>
      <c r="W51" s="149"/>
      <c r="X51" s="155"/>
      <c r="Y51" s="155">
        <v>1</v>
      </c>
      <c r="Z51" s="155">
        <v>1</v>
      </c>
      <c r="AA51" s="155">
        <v>2</v>
      </c>
      <c r="AB51" s="155"/>
      <c r="AC51" s="153"/>
      <c r="AD51" s="151"/>
      <c r="AE51" s="151"/>
      <c r="AF51" s="164"/>
      <c r="AG51" s="163">
        <v>3</v>
      </c>
      <c r="AH51" s="155">
        <v>4</v>
      </c>
      <c r="AI51" s="155">
        <v>5</v>
      </c>
      <c r="AJ51" s="155">
        <v>0</v>
      </c>
      <c r="AK51" s="155">
        <v>6</v>
      </c>
      <c r="AL51" s="151"/>
      <c r="AM51" s="151"/>
      <c r="AN51" s="164"/>
    </row>
    <row r="52" spans="2:40" ht="29.25" customHeight="1" x14ac:dyDescent="0.25">
      <c r="B52" s="320"/>
      <c r="C52" s="332" t="str">
        <f t="shared" si="6"/>
        <v>Lietotāja definēta papildus ģeotelpiskā vienība (citi jūras un iesāļu augteņu biotopi un/vai piejūras un iekšzemes kāpu biotopi)</v>
      </c>
      <c r="D52" s="332"/>
      <c r="E52" s="145">
        <f t="shared" si="5"/>
        <v>0</v>
      </c>
      <c r="F52" s="278">
        <f t="shared" si="5"/>
        <v>0</v>
      </c>
      <c r="G52" s="279"/>
      <c r="H52" s="280"/>
      <c r="I52" s="184"/>
      <c r="J52" s="148"/>
      <c r="K52" s="149"/>
      <c r="L52" s="148"/>
      <c r="M52" s="150"/>
      <c r="N52" s="149"/>
      <c r="O52" s="151"/>
      <c r="P52" s="151"/>
      <c r="Q52" s="164"/>
      <c r="R52" s="172"/>
      <c r="S52" s="146"/>
      <c r="T52" s="149"/>
      <c r="U52" s="146"/>
      <c r="V52" s="155"/>
      <c r="W52" s="149"/>
      <c r="X52" s="155"/>
      <c r="Y52" s="155"/>
      <c r="Z52" s="155"/>
      <c r="AA52" s="155"/>
      <c r="AB52" s="155"/>
      <c r="AC52" s="153"/>
      <c r="AD52" s="151"/>
      <c r="AE52" s="151"/>
      <c r="AF52" s="164"/>
      <c r="AG52" s="163"/>
      <c r="AH52" s="155"/>
      <c r="AI52" s="155"/>
      <c r="AJ52" s="155"/>
      <c r="AK52" s="155"/>
      <c r="AL52" s="151"/>
      <c r="AM52" s="151"/>
      <c r="AN52" s="164"/>
    </row>
    <row r="53" spans="2:40" ht="29.25" customHeight="1" x14ac:dyDescent="0.25">
      <c r="B53" s="320"/>
      <c r="C53" s="332" t="str">
        <f t="shared" si="6"/>
        <v>Lietotāja definēta papildus ģeotelpiskā vienība (citi jūras un iesāļu augteņu biotopi un/vai piejūras un iekšzemes kāpu biotopi)</v>
      </c>
      <c r="D53" s="332"/>
      <c r="E53" s="145">
        <f t="shared" si="5"/>
        <v>0</v>
      </c>
      <c r="F53" s="278">
        <f t="shared" si="5"/>
        <v>0</v>
      </c>
      <c r="G53" s="279"/>
      <c r="H53" s="280"/>
      <c r="I53" s="184"/>
      <c r="J53" s="148"/>
      <c r="K53" s="149"/>
      <c r="L53" s="148"/>
      <c r="M53" s="150"/>
      <c r="N53" s="149"/>
      <c r="O53" s="151"/>
      <c r="P53" s="151"/>
      <c r="Q53" s="164"/>
      <c r="R53" s="172"/>
      <c r="S53" s="146"/>
      <c r="T53" s="149"/>
      <c r="U53" s="146"/>
      <c r="V53" s="155"/>
      <c r="W53" s="149"/>
      <c r="X53" s="155"/>
      <c r="Y53" s="155"/>
      <c r="Z53" s="155"/>
      <c r="AA53" s="155"/>
      <c r="AB53" s="155"/>
      <c r="AC53" s="153"/>
      <c r="AD53" s="151"/>
      <c r="AE53" s="151"/>
      <c r="AF53" s="164"/>
      <c r="AG53" s="163"/>
      <c r="AH53" s="155"/>
      <c r="AI53" s="155"/>
      <c r="AJ53" s="155"/>
      <c r="AK53" s="155"/>
      <c r="AL53" s="151"/>
      <c r="AM53" s="151"/>
      <c r="AN53" s="164"/>
    </row>
    <row r="54" spans="2:40" ht="29.25" customHeight="1" x14ac:dyDescent="0.25">
      <c r="B54" s="321"/>
      <c r="C54" s="332" t="str">
        <f t="shared" si="6"/>
        <v>Lietotāja definēta papildus ģeotelpiskā vienība (citi jūras un iesāļu augteņu biotopi un/vai piejūras un iekšzemes kāpu biotopi)</v>
      </c>
      <c r="D54" s="332"/>
      <c r="E54" s="145">
        <f t="shared" si="5"/>
        <v>0</v>
      </c>
      <c r="F54" s="278">
        <f t="shared" si="5"/>
        <v>0</v>
      </c>
      <c r="G54" s="279"/>
      <c r="H54" s="280"/>
      <c r="I54" s="184"/>
      <c r="J54" s="148"/>
      <c r="K54" s="149"/>
      <c r="L54" s="148"/>
      <c r="M54" s="150"/>
      <c r="N54" s="149"/>
      <c r="O54" s="151"/>
      <c r="P54" s="151"/>
      <c r="Q54" s="164"/>
      <c r="R54" s="172"/>
      <c r="S54" s="146"/>
      <c r="T54" s="149"/>
      <c r="U54" s="146"/>
      <c r="V54" s="155"/>
      <c r="W54" s="149"/>
      <c r="X54" s="155"/>
      <c r="Y54" s="155"/>
      <c r="Z54" s="155"/>
      <c r="AA54" s="155"/>
      <c r="AB54" s="155"/>
      <c r="AC54" s="153"/>
      <c r="AD54" s="151"/>
      <c r="AE54" s="151"/>
      <c r="AF54" s="164"/>
      <c r="AG54" s="163"/>
      <c r="AH54" s="155"/>
      <c r="AI54" s="155"/>
      <c r="AJ54" s="155"/>
      <c r="AK54" s="155"/>
      <c r="AL54" s="151"/>
      <c r="AM54" s="151"/>
      <c r="AN54" s="164"/>
    </row>
    <row r="55" spans="2:40" ht="14.25" customHeight="1" x14ac:dyDescent="0.25">
      <c r="B55" s="319" t="str">
        <f>B15</f>
        <v>Upes un ezeri</v>
      </c>
      <c r="C55" s="322" t="str">
        <f>C15</f>
        <v>Dabiski upju posmi (biotops 3260)</v>
      </c>
      <c r="D55" s="217" t="str">
        <f>D15</f>
        <v>Maza, strauja (ritrāla) upe: INČUPE</v>
      </c>
      <c r="E55" s="145">
        <f t="shared" si="5"/>
        <v>1</v>
      </c>
      <c r="F55" s="278">
        <f t="shared" si="5"/>
        <v>3.71</v>
      </c>
      <c r="G55" s="279"/>
      <c r="H55" s="280"/>
      <c r="I55" s="184"/>
      <c r="J55" s="148">
        <v>1</v>
      </c>
      <c r="K55" s="149"/>
      <c r="L55" s="148"/>
      <c r="M55" s="150"/>
      <c r="N55" s="149"/>
      <c r="O55" s="151"/>
      <c r="P55" s="151"/>
      <c r="Q55" s="164"/>
      <c r="R55" s="172"/>
      <c r="S55" s="146">
        <v>2</v>
      </c>
      <c r="T55" s="149"/>
      <c r="U55" s="146"/>
      <c r="V55" s="155"/>
      <c r="W55" s="149"/>
      <c r="X55" s="155"/>
      <c r="Y55" s="155"/>
      <c r="Z55" s="155">
        <v>3</v>
      </c>
      <c r="AA55" s="155">
        <v>1</v>
      </c>
      <c r="AB55" s="155"/>
      <c r="AC55" s="153"/>
      <c r="AD55" s="151"/>
      <c r="AE55" s="151"/>
      <c r="AF55" s="164"/>
      <c r="AG55" s="163">
        <v>3</v>
      </c>
      <c r="AH55" s="155">
        <v>3</v>
      </c>
      <c r="AI55" s="155">
        <v>4</v>
      </c>
      <c r="AJ55" s="155">
        <v>0</v>
      </c>
      <c r="AK55" s="155">
        <v>6</v>
      </c>
      <c r="AL55" s="151"/>
      <c r="AM55" s="151"/>
      <c r="AN55" s="164"/>
    </row>
    <row r="56" spans="2:40" x14ac:dyDescent="0.25">
      <c r="B56" s="320"/>
      <c r="C56" s="323">
        <f>C16</f>
        <v>0</v>
      </c>
      <c r="D56" s="217" t="str">
        <f t="shared" ref="D56:D57" si="7">D16</f>
        <v>Vidēja, strauja (ritrāla) upe: PĒTERUPE</v>
      </c>
      <c r="E56" s="145">
        <f t="shared" si="5"/>
        <v>1</v>
      </c>
      <c r="F56" s="278">
        <f t="shared" si="5"/>
        <v>3.71</v>
      </c>
      <c r="G56" s="279"/>
      <c r="H56" s="280"/>
      <c r="I56" s="184"/>
      <c r="J56" s="148">
        <v>1</v>
      </c>
      <c r="K56" s="149"/>
      <c r="L56" s="148"/>
      <c r="M56" s="150"/>
      <c r="N56" s="149"/>
      <c r="O56" s="151"/>
      <c r="P56" s="151"/>
      <c r="Q56" s="164"/>
      <c r="R56" s="172"/>
      <c r="S56" s="146">
        <v>4</v>
      </c>
      <c r="T56" s="149"/>
      <c r="U56" s="146"/>
      <c r="V56" s="155"/>
      <c r="W56" s="149"/>
      <c r="X56" s="155"/>
      <c r="Y56" s="155"/>
      <c r="Z56" s="155">
        <v>3</v>
      </c>
      <c r="AA56" s="155">
        <v>1</v>
      </c>
      <c r="AB56" s="155"/>
      <c r="AC56" s="153"/>
      <c r="AD56" s="151"/>
      <c r="AE56" s="151"/>
      <c r="AF56" s="164"/>
      <c r="AG56" s="163">
        <v>3</v>
      </c>
      <c r="AH56" s="155">
        <v>3</v>
      </c>
      <c r="AI56" s="155">
        <v>4</v>
      </c>
      <c r="AJ56" s="155">
        <v>0</v>
      </c>
      <c r="AK56" s="155">
        <v>6</v>
      </c>
      <c r="AL56" s="151"/>
      <c r="AM56" s="151"/>
      <c r="AN56" s="164"/>
    </row>
    <row r="57" spans="2:40" x14ac:dyDescent="0.25">
      <c r="B57" s="320"/>
      <c r="C57" s="324">
        <f>C17</f>
        <v>0</v>
      </c>
      <c r="D57" s="217" t="str">
        <f t="shared" si="7"/>
        <v>Upes vai tās posma nosaukums</v>
      </c>
      <c r="E57" s="145">
        <f t="shared" si="5"/>
        <v>0</v>
      </c>
      <c r="F57" s="278">
        <f t="shared" si="5"/>
        <v>0</v>
      </c>
      <c r="G57" s="279"/>
      <c r="H57" s="280"/>
      <c r="I57" s="184"/>
      <c r="J57" s="148"/>
      <c r="K57" s="149"/>
      <c r="L57" s="148"/>
      <c r="M57" s="150"/>
      <c r="N57" s="149"/>
      <c r="O57" s="151"/>
      <c r="P57" s="151"/>
      <c r="Q57" s="164"/>
      <c r="R57" s="172"/>
      <c r="S57" s="146"/>
      <c r="T57" s="149"/>
      <c r="U57" s="146"/>
      <c r="V57" s="155"/>
      <c r="W57" s="149"/>
      <c r="X57" s="155"/>
      <c r="Y57" s="155"/>
      <c r="Z57" s="155"/>
      <c r="AA57" s="155"/>
      <c r="AB57" s="155"/>
      <c r="AC57" s="153"/>
      <c r="AD57" s="151"/>
      <c r="AE57" s="151"/>
      <c r="AF57" s="164"/>
      <c r="AG57" s="163"/>
      <c r="AH57" s="155"/>
      <c r="AI57" s="155"/>
      <c r="AJ57" s="155"/>
      <c r="AK57" s="155"/>
      <c r="AL57" s="151"/>
      <c r="AM57" s="151"/>
      <c r="AN57" s="164"/>
    </row>
    <row r="58" spans="2:40" x14ac:dyDescent="0.25">
      <c r="B58" s="320"/>
      <c r="C58" s="325" t="str">
        <f>C18</f>
        <v xml:space="preserve">Lietotāja definēta papildus ģeotelpiskā vienība (citi saldūdeņu biotopi vai upju/ezeru tipi) </v>
      </c>
      <c r="D58" s="326"/>
      <c r="E58" s="145">
        <f t="shared" si="5"/>
        <v>0</v>
      </c>
      <c r="F58" s="278">
        <f t="shared" si="5"/>
        <v>0</v>
      </c>
      <c r="G58" s="279"/>
      <c r="H58" s="280"/>
      <c r="I58" s="184"/>
      <c r="J58" s="148"/>
      <c r="K58" s="149"/>
      <c r="L58" s="148"/>
      <c r="M58" s="150"/>
      <c r="N58" s="149"/>
      <c r="O58" s="151"/>
      <c r="P58" s="151"/>
      <c r="Q58" s="164"/>
      <c r="R58" s="172"/>
      <c r="S58" s="146"/>
      <c r="T58" s="149"/>
      <c r="U58" s="146"/>
      <c r="V58" s="155"/>
      <c r="W58" s="149"/>
      <c r="X58" s="155"/>
      <c r="Y58" s="155"/>
      <c r="Z58" s="155"/>
      <c r="AA58" s="155"/>
      <c r="AB58" s="155"/>
      <c r="AC58" s="153"/>
      <c r="AD58" s="151"/>
      <c r="AE58" s="151"/>
      <c r="AF58" s="164"/>
      <c r="AG58" s="163"/>
      <c r="AH58" s="155"/>
      <c r="AI58" s="155"/>
      <c r="AJ58" s="155"/>
      <c r="AK58" s="155"/>
      <c r="AL58" s="151"/>
      <c r="AM58" s="151"/>
      <c r="AN58" s="164"/>
    </row>
    <row r="59" spans="2:40" x14ac:dyDescent="0.25">
      <c r="B59" s="320"/>
      <c r="C59" s="325" t="str">
        <f t="shared" ref="C59:C60" si="8">C19</f>
        <v xml:space="preserve">Lietotāja definēta papildus ģeotelpiskā vienība (citi saldūdeņu biotopi vai upju/ezeru tipi) </v>
      </c>
      <c r="D59" s="326"/>
      <c r="E59" s="145">
        <f t="shared" si="5"/>
        <v>0</v>
      </c>
      <c r="F59" s="278">
        <f t="shared" si="5"/>
        <v>0</v>
      </c>
      <c r="G59" s="279"/>
      <c r="H59" s="280"/>
      <c r="I59" s="184"/>
      <c r="J59" s="148"/>
      <c r="K59" s="149"/>
      <c r="L59" s="148"/>
      <c r="M59" s="150"/>
      <c r="N59" s="149"/>
      <c r="O59" s="151"/>
      <c r="P59" s="151"/>
      <c r="Q59" s="164"/>
      <c r="R59" s="172"/>
      <c r="S59" s="146"/>
      <c r="T59" s="149"/>
      <c r="U59" s="146"/>
      <c r="V59" s="155"/>
      <c r="W59" s="149"/>
      <c r="X59" s="155"/>
      <c r="Y59" s="155"/>
      <c r="Z59" s="155"/>
      <c r="AA59" s="155"/>
      <c r="AB59" s="155"/>
      <c r="AC59" s="153"/>
      <c r="AD59" s="151"/>
      <c r="AE59" s="151"/>
      <c r="AF59" s="164"/>
      <c r="AG59" s="163"/>
      <c r="AH59" s="155"/>
      <c r="AI59" s="155"/>
      <c r="AJ59" s="155"/>
      <c r="AK59" s="155"/>
      <c r="AL59" s="151"/>
      <c r="AM59" s="151"/>
      <c r="AN59" s="164"/>
    </row>
    <row r="60" spans="2:40" x14ac:dyDescent="0.25">
      <c r="B60" s="321"/>
      <c r="C60" s="325" t="str">
        <f t="shared" si="8"/>
        <v xml:space="preserve">Lietotāja definēta papildus ģeotelpiskā vienība (citi saldūdeņu biotopi vai upju/ezeru tipi) </v>
      </c>
      <c r="D60" s="326"/>
      <c r="E60" s="145">
        <f t="shared" si="5"/>
        <v>0</v>
      </c>
      <c r="F60" s="278">
        <f t="shared" si="5"/>
        <v>0</v>
      </c>
      <c r="G60" s="279"/>
      <c r="H60" s="280"/>
      <c r="I60" s="184"/>
      <c r="J60" s="148"/>
      <c r="K60" s="149"/>
      <c r="L60" s="148"/>
      <c r="M60" s="150"/>
      <c r="N60" s="149"/>
      <c r="O60" s="151"/>
      <c r="P60" s="151"/>
      <c r="Q60" s="164"/>
      <c r="R60" s="172"/>
      <c r="S60" s="146"/>
      <c r="T60" s="149"/>
      <c r="U60" s="146"/>
      <c r="V60" s="155"/>
      <c r="W60" s="149"/>
      <c r="X60" s="155"/>
      <c r="Y60" s="155"/>
      <c r="Z60" s="155"/>
      <c r="AA60" s="155"/>
      <c r="AB60" s="155"/>
      <c r="AC60" s="153"/>
      <c r="AD60" s="151"/>
      <c r="AE60" s="151"/>
      <c r="AF60" s="164"/>
      <c r="AG60" s="163"/>
      <c r="AH60" s="155"/>
      <c r="AI60" s="155"/>
      <c r="AJ60" s="155"/>
      <c r="AK60" s="155"/>
      <c r="AL60" s="151"/>
      <c r="AM60" s="151"/>
      <c r="AN60" s="164"/>
    </row>
    <row r="61" spans="2:40" ht="24.4" customHeight="1" x14ac:dyDescent="0.25">
      <c r="B61" s="327" t="str">
        <f>B21</f>
        <v>Meži</v>
      </c>
      <c r="C61" s="331" t="str">
        <f t="shared" ref="C61" si="9">C21</f>
        <v>Mežainas piejūras kāpas (biotops 2180)/Veci vai dabiski boreāli meži (biotops 9010*)</v>
      </c>
      <c r="D61" s="156" t="str">
        <f>D21</f>
        <v>pieaugusi un pāraugusi audze</v>
      </c>
      <c r="E61" s="145">
        <f t="shared" si="5"/>
        <v>1</v>
      </c>
      <c r="F61" s="278">
        <f t="shared" si="5"/>
        <v>12.05</v>
      </c>
      <c r="G61" s="279"/>
      <c r="H61" s="280"/>
      <c r="I61" s="184">
        <v>562</v>
      </c>
      <c r="J61" s="148"/>
      <c r="K61" s="149">
        <v>0</v>
      </c>
      <c r="L61" s="148">
        <v>2.0499999999999998</v>
      </c>
      <c r="M61" s="150">
        <v>0.05</v>
      </c>
      <c r="N61" s="149">
        <v>0</v>
      </c>
      <c r="O61" s="151"/>
      <c r="P61" s="151"/>
      <c r="Q61" s="164"/>
      <c r="R61" s="172">
        <v>1</v>
      </c>
      <c r="S61" s="146"/>
      <c r="T61" s="149">
        <v>0.7</v>
      </c>
      <c r="U61" s="146"/>
      <c r="V61" s="155"/>
      <c r="W61" s="149"/>
      <c r="X61" s="155">
        <v>2</v>
      </c>
      <c r="Y61" s="155">
        <v>1</v>
      </c>
      <c r="Z61" s="155">
        <v>2</v>
      </c>
      <c r="AA61" s="155">
        <v>3</v>
      </c>
      <c r="AB61" s="155">
        <v>3</v>
      </c>
      <c r="AC61" s="153">
        <v>2.9</v>
      </c>
      <c r="AD61" s="151"/>
      <c r="AE61" s="151"/>
      <c r="AF61" s="164"/>
      <c r="AG61" s="163">
        <v>3</v>
      </c>
      <c r="AH61" s="155">
        <v>5</v>
      </c>
      <c r="AI61" s="155">
        <v>5</v>
      </c>
      <c r="AJ61" s="155">
        <v>0</v>
      </c>
      <c r="AK61" s="155">
        <v>7</v>
      </c>
      <c r="AL61" s="151"/>
      <c r="AM61" s="151"/>
      <c r="AN61" s="164"/>
    </row>
    <row r="62" spans="2:40" ht="23.1" customHeight="1" x14ac:dyDescent="0.25">
      <c r="B62" s="328"/>
      <c r="C62" s="331"/>
      <c r="D62" s="156" t="str">
        <f>D22</f>
        <v>vidēja vecuma un briestaudzes</v>
      </c>
      <c r="E62" s="145">
        <f t="shared" si="5"/>
        <v>1</v>
      </c>
      <c r="F62" s="278">
        <f t="shared" si="5"/>
        <v>12.43</v>
      </c>
      <c r="G62" s="279"/>
      <c r="H62" s="280"/>
      <c r="I62" s="184">
        <v>111</v>
      </c>
      <c r="J62" s="148"/>
      <c r="K62" s="149">
        <v>0</v>
      </c>
      <c r="L62" s="148">
        <v>2.0499999999999998</v>
      </c>
      <c r="M62" s="150">
        <v>0.05</v>
      </c>
      <c r="N62" s="149">
        <v>0</v>
      </c>
      <c r="O62" s="151"/>
      <c r="P62" s="151"/>
      <c r="Q62" s="164"/>
      <c r="R62" s="172">
        <v>1.5</v>
      </c>
      <c r="S62" s="146"/>
      <c r="T62" s="149">
        <v>0.8</v>
      </c>
      <c r="U62" s="146"/>
      <c r="V62" s="155"/>
      <c r="W62" s="149"/>
      <c r="X62" s="155">
        <v>2</v>
      </c>
      <c r="Y62" s="155">
        <v>2</v>
      </c>
      <c r="Z62" s="155">
        <v>3</v>
      </c>
      <c r="AA62" s="155">
        <v>3</v>
      </c>
      <c r="AB62" s="155">
        <v>3</v>
      </c>
      <c r="AC62" s="153">
        <v>11</v>
      </c>
      <c r="AD62" s="151"/>
      <c r="AE62" s="151"/>
      <c r="AF62" s="164"/>
      <c r="AG62" s="163">
        <v>3</v>
      </c>
      <c r="AH62" s="155">
        <v>5</v>
      </c>
      <c r="AI62" s="155">
        <v>5</v>
      </c>
      <c r="AJ62" s="155">
        <v>1</v>
      </c>
      <c r="AK62" s="155">
        <v>7</v>
      </c>
      <c r="AL62" s="151"/>
      <c r="AM62" s="151"/>
      <c r="AN62" s="164"/>
    </row>
    <row r="63" spans="2:40" x14ac:dyDescent="0.25">
      <c r="B63" s="328"/>
      <c r="C63" s="331" t="str">
        <f>C23</f>
        <v>Mežainas piejūras kāpas (biotops 2180)</v>
      </c>
      <c r="D63" s="156" t="str">
        <f>D23</f>
        <v>pieaugusi un pāraugusi audze</v>
      </c>
      <c r="E63" s="145">
        <f t="shared" si="5"/>
        <v>1</v>
      </c>
      <c r="F63" s="278">
        <f t="shared" si="5"/>
        <v>13.39</v>
      </c>
      <c r="G63" s="279"/>
      <c r="H63" s="280"/>
      <c r="I63" s="184">
        <v>562</v>
      </c>
      <c r="J63" s="148"/>
      <c r="K63" s="149">
        <v>52.2</v>
      </c>
      <c r="L63" s="148">
        <v>1.68</v>
      </c>
      <c r="M63" s="150">
        <v>0.05</v>
      </c>
      <c r="N63" s="149">
        <v>18.3</v>
      </c>
      <c r="O63" s="151"/>
      <c r="P63" s="151"/>
      <c r="Q63" s="164"/>
      <c r="R63" s="172">
        <v>1.5</v>
      </c>
      <c r="S63" s="146"/>
      <c r="T63" s="149">
        <v>0.7</v>
      </c>
      <c r="U63" s="146"/>
      <c r="V63" s="155"/>
      <c r="W63" s="149"/>
      <c r="X63" s="155">
        <v>2</v>
      </c>
      <c r="Y63" s="155">
        <v>1</v>
      </c>
      <c r="Z63" s="155">
        <v>2</v>
      </c>
      <c r="AA63" s="155">
        <v>3</v>
      </c>
      <c r="AB63" s="155">
        <v>3</v>
      </c>
      <c r="AC63" s="153">
        <v>2.9</v>
      </c>
      <c r="AD63" s="151"/>
      <c r="AE63" s="151"/>
      <c r="AF63" s="164"/>
      <c r="AG63" s="163">
        <v>3</v>
      </c>
      <c r="AH63" s="155">
        <v>5</v>
      </c>
      <c r="AI63" s="155">
        <v>5</v>
      </c>
      <c r="AJ63" s="155">
        <v>0</v>
      </c>
      <c r="AK63" s="155">
        <v>7</v>
      </c>
      <c r="AL63" s="151"/>
      <c r="AM63" s="151"/>
      <c r="AN63" s="164"/>
    </row>
    <row r="64" spans="2:40" x14ac:dyDescent="0.25">
      <c r="B64" s="328"/>
      <c r="C64" s="331"/>
      <c r="D64" s="156" t="str">
        <f>D24</f>
        <v>vidēja vecuma un briestaudzes</v>
      </c>
      <c r="E64" s="145">
        <f t="shared" si="5"/>
        <v>1</v>
      </c>
      <c r="F64" s="278">
        <f t="shared" si="5"/>
        <v>22.85</v>
      </c>
      <c r="G64" s="279"/>
      <c r="H64" s="280"/>
      <c r="I64" s="184">
        <v>111</v>
      </c>
      <c r="J64" s="148"/>
      <c r="K64" s="149">
        <v>48.2</v>
      </c>
      <c r="L64" s="148">
        <v>1.68</v>
      </c>
      <c r="M64" s="150">
        <v>0.05</v>
      </c>
      <c r="N64" s="149">
        <v>16.899999999999999</v>
      </c>
      <c r="O64" s="151"/>
      <c r="P64" s="151"/>
      <c r="Q64" s="164"/>
      <c r="R64" s="172">
        <v>1.5</v>
      </c>
      <c r="S64" s="146"/>
      <c r="T64" s="149">
        <v>0.8</v>
      </c>
      <c r="U64" s="146"/>
      <c r="V64" s="155"/>
      <c r="W64" s="149"/>
      <c r="X64" s="155">
        <v>2</v>
      </c>
      <c r="Y64" s="155">
        <v>2</v>
      </c>
      <c r="Z64" s="155">
        <v>3</v>
      </c>
      <c r="AA64" s="155">
        <v>3</v>
      </c>
      <c r="AB64" s="155">
        <v>4</v>
      </c>
      <c r="AC64" s="153">
        <v>11</v>
      </c>
      <c r="AD64" s="151"/>
      <c r="AE64" s="151"/>
      <c r="AF64" s="164"/>
      <c r="AG64" s="163">
        <v>2</v>
      </c>
      <c r="AH64" s="155">
        <v>5</v>
      </c>
      <c r="AI64" s="155">
        <v>5</v>
      </c>
      <c r="AJ64" s="155">
        <v>1</v>
      </c>
      <c r="AK64" s="155">
        <v>8</v>
      </c>
      <c r="AL64" s="151"/>
      <c r="AM64" s="151"/>
      <c r="AN64" s="164"/>
    </row>
    <row r="65" spans="2:40" x14ac:dyDescent="0.25">
      <c r="B65" s="328"/>
      <c r="C65" s="330" t="str">
        <f>C25</f>
        <v>Lietotāja definēta papildus ģeotelpiskā vienība (citi meža biotopi un/vai meža tipi)</v>
      </c>
      <c r="D65" s="326"/>
      <c r="E65" s="145">
        <f t="shared" si="5"/>
        <v>0</v>
      </c>
      <c r="F65" s="278">
        <f t="shared" si="5"/>
        <v>0</v>
      </c>
      <c r="G65" s="279"/>
      <c r="H65" s="280"/>
      <c r="I65" s="184"/>
      <c r="J65" s="148"/>
      <c r="K65" s="149"/>
      <c r="L65" s="148"/>
      <c r="M65" s="150"/>
      <c r="N65" s="149"/>
      <c r="O65" s="151"/>
      <c r="P65" s="151"/>
      <c r="Q65" s="164"/>
      <c r="R65" s="172"/>
      <c r="S65" s="146"/>
      <c r="T65" s="149"/>
      <c r="U65" s="146"/>
      <c r="V65" s="155"/>
      <c r="W65" s="149"/>
      <c r="X65" s="155"/>
      <c r="Y65" s="155"/>
      <c r="Z65" s="155"/>
      <c r="AA65" s="155"/>
      <c r="AB65" s="155"/>
      <c r="AC65" s="153"/>
      <c r="AD65" s="151"/>
      <c r="AE65" s="151"/>
      <c r="AF65" s="164"/>
      <c r="AG65" s="163"/>
      <c r="AH65" s="155"/>
      <c r="AI65" s="155"/>
      <c r="AJ65" s="155"/>
      <c r="AK65" s="155"/>
      <c r="AL65" s="151"/>
      <c r="AM65" s="151"/>
      <c r="AN65" s="164"/>
    </row>
    <row r="66" spans="2:40" x14ac:dyDescent="0.25">
      <c r="B66" s="328"/>
      <c r="C66" s="330" t="str">
        <f t="shared" ref="C66:C67" si="10">C26</f>
        <v>Lietotāja definēta papildus ģeotelpiskā vienība (citi meža biotopi un/vai meža tipi)</v>
      </c>
      <c r="D66" s="326"/>
      <c r="E66" s="145">
        <f t="shared" si="5"/>
        <v>0</v>
      </c>
      <c r="F66" s="278">
        <f t="shared" si="5"/>
        <v>0</v>
      </c>
      <c r="G66" s="279"/>
      <c r="H66" s="280"/>
      <c r="I66" s="184"/>
      <c r="J66" s="148"/>
      <c r="K66" s="149"/>
      <c r="L66" s="148"/>
      <c r="M66" s="150"/>
      <c r="N66" s="149"/>
      <c r="O66" s="151"/>
      <c r="P66" s="151"/>
      <c r="Q66" s="164"/>
      <c r="R66" s="172"/>
      <c r="S66" s="146"/>
      <c r="T66" s="149"/>
      <c r="U66" s="146"/>
      <c r="V66" s="155"/>
      <c r="W66" s="149"/>
      <c r="X66" s="155"/>
      <c r="Y66" s="155"/>
      <c r="Z66" s="155"/>
      <c r="AA66" s="155"/>
      <c r="AB66" s="155"/>
      <c r="AC66" s="153"/>
      <c r="AD66" s="151"/>
      <c r="AE66" s="151"/>
      <c r="AF66" s="164"/>
      <c r="AG66" s="163"/>
      <c r="AH66" s="155"/>
      <c r="AI66" s="155"/>
      <c r="AJ66" s="155"/>
      <c r="AK66" s="155"/>
      <c r="AL66" s="151"/>
      <c r="AM66" s="151"/>
      <c r="AN66" s="164"/>
    </row>
    <row r="67" spans="2:40" x14ac:dyDescent="0.25">
      <c r="B67" s="329"/>
      <c r="C67" s="330" t="str">
        <f t="shared" si="10"/>
        <v>Lietotāja definēta papildus ģeotelpiskā vienība (citi meža biotopi un/vai meža tipi)</v>
      </c>
      <c r="D67" s="326"/>
      <c r="E67" s="145">
        <f t="shared" si="5"/>
        <v>0</v>
      </c>
      <c r="F67" s="278">
        <f t="shared" si="5"/>
        <v>0</v>
      </c>
      <c r="G67" s="279"/>
      <c r="H67" s="280"/>
      <c r="I67" s="184"/>
      <c r="J67" s="148"/>
      <c r="K67" s="149"/>
      <c r="L67" s="148"/>
      <c r="M67" s="150"/>
      <c r="N67" s="149"/>
      <c r="O67" s="151"/>
      <c r="P67" s="151"/>
      <c r="Q67" s="164"/>
      <c r="R67" s="172"/>
      <c r="S67" s="146"/>
      <c r="T67" s="149"/>
      <c r="U67" s="146"/>
      <c r="V67" s="155"/>
      <c r="W67" s="149"/>
      <c r="X67" s="155"/>
      <c r="Y67" s="155"/>
      <c r="Z67" s="155"/>
      <c r="AA67" s="155"/>
      <c r="AB67" s="155"/>
      <c r="AC67" s="153"/>
      <c r="AD67" s="151"/>
      <c r="AE67" s="151"/>
      <c r="AF67" s="164"/>
      <c r="AG67" s="163"/>
      <c r="AH67" s="155"/>
      <c r="AI67" s="155"/>
      <c r="AJ67" s="155"/>
      <c r="AK67" s="155"/>
      <c r="AL67" s="151"/>
      <c r="AM67" s="151"/>
      <c r="AN67" s="164"/>
    </row>
    <row r="68" spans="2:40" ht="14.25" customHeight="1" x14ac:dyDescent="0.25">
      <c r="B68" s="296" t="str">
        <f>B28</f>
        <v>Ruderāli zālāji</v>
      </c>
      <c r="C68" s="333"/>
      <c r="D68" s="297"/>
      <c r="E68" s="145">
        <f t="shared" si="5"/>
        <v>1</v>
      </c>
      <c r="F68" s="278">
        <f t="shared" si="5"/>
        <v>2.35</v>
      </c>
      <c r="G68" s="279"/>
      <c r="H68" s="280"/>
      <c r="I68" s="184"/>
      <c r="J68" s="148"/>
      <c r="K68" s="149"/>
      <c r="L68" s="148"/>
      <c r="M68" s="150"/>
      <c r="N68" s="149"/>
      <c r="O68" s="151"/>
      <c r="P68" s="151"/>
      <c r="Q68" s="164"/>
      <c r="R68" s="172">
        <v>1</v>
      </c>
      <c r="S68" s="146"/>
      <c r="T68" s="149"/>
      <c r="U68" s="146"/>
      <c r="V68" s="155"/>
      <c r="W68" s="149"/>
      <c r="X68" s="155"/>
      <c r="Y68" s="155"/>
      <c r="Z68" s="155"/>
      <c r="AA68" s="155"/>
      <c r="AB68" s="155"/>
      <c r="AC68" s="153"/>
      <c r="AD68" s="151"/>
      <c r="AE68" s="151"/>
      <c r="AF68" s="164"/>
      <c r="AG68" s="163">
        <v>1</v>
      </c>
      <c r="AH68" s="155">
        <v>2</v>
      </c>
      <c r="AI68" s="155">
        <v>2</v>
      </c>
      <c r="AJ68" s="155">
        <v>0</v>
      </c>
      <c r="AK68" s="155">
        <v>3</v>
      </c>
      <c r="AL68" s="151"/>
      <c r="AM68" s="151"/>
      <c r="AN68" s="164"/>
    </row>
    <row r="69" spans="2:40" x14ac:dyDescent="0.25">
      <c r="B69" s="319" t="str">
        <f>B29</f>
        <v>Apbūve/ urbānas teritorijas</v>
      </c>
      <c r="C69" s="296" t="str">
        <f t="shared" ref="C69:C76" si="11">C29</f>
        <v>mazstāvu dzīvojamās apbūves teritorija</v>
      </c>
      <c r="D69" s="297"/>
      <c r="E69" s="145">
        <f t="shared" si="5"/>
        <v>1</v>
      </c>
      <c r="F69" s="278">
        <f t="shared" si="5"/>
        <v>25.63</v>
      </c>
      <c r="G69" s="279"/>
      <c r="H69" s="280"/>
      <c r="I69" s="184"/>
      <c r="J69" s="148"/>
      <c r="K69" s="149"/>
      <c r="L69" s="148"/>
      <c r="M69" s="150"/>
      <c r="N69" s="149"/>
      <c r="O69" s="151"/>
      <c r="P69" s="151"/>
      <c r="Q69" s="164"/>
      <c r="R69" s="172"/>
      <c r="S69" s="146"/>
      <c r="T69" s="149"/>
      <c r="U69" s="146"/>
      <c r="V69" s="155"/>
      <c r="W69" s="149"/>
      <c r="X69" s="155"/>
      <c r="Y69" s="155"/>
      <c r="Z69" s="155">
        <v>3</v>
      </c>
      <c r="AA69" s="155">
        <v>2</v>
      </c>
      <c r="AB69" s="155"/>
      <c r="AC69" s="153"/>
      <c r="AD69" s="151"/>
      <c r="AE69" s="151"/>
      <c r="AF69" s="164"/>
      <c r="AG69" s="163">
        <v>1</v>
      </c>
      <c r="AH69" s="155">
        <v>2</v>
      </c>
      <c r="AI69" s="155">
        <v>0</v>
      </c>
      <c r="AJ69" s="155">
        <v>2</v>
      </c>
      <c r="AK69" s="155">
        <v>6</v>
      </c>
      <c r="AL69" s="151"/>
      <c r="AM69" s="151"/>
      <c r="AN69" s="164"/>
    </row>
    <row r="70" spans="2:40" x14ac:dyDescent="0.25">
      <c r="B70" s="320"/>
      <c r="C70" s="296" t="str">
        <f t="shared" si="11"/>
        <v>daudzstāvu dzīvojamās apbūves teritorija</v>
      </c>
      <c r="D70" s="297"/>
      <c r="E70" s="145">
        <f t="shared" si="5"/>
        <v>1</v>
      </c>
      <c r="F70" s="278">
        <f t="shared" si="5"/>
        <v>0.73</v>
      </c>
      <c r="G70" s="279"/>
      <c r="H70" s="280"/>
      <c r="I70" s="184"/>
      <c r="J70" s="148"/>
      <c r="K70" s="149"/>
      <c r="L70" s="148"/>
      <c r="M70" s="150"/>
      <c r="N70" s="149"/>
      <c r="O70" s="151"/>
      <c r="P70" s="151"/>
      <c r="Q70" s="164"/>
      <c r="R70" s="172"/>
      <c r="S70" s="146"/>
      <c r="T70" s="149"/>
      <c r="U70" s="146"/>
      <c r="V70" s="155"/>
      <c r="W70" s="149"/>
      <c r="X70" s="155"/>
      <c r="Y70" s="155"/>
      <c r="Z70" s="155">
        <v>1</v>
      </c>
      <c r="AA70" s="155"/>
      <c r="AB70" s="155"/>
      <c r="AC70" s="153"/>
      <c r="AD70" s="151"/>
      <c r="AE70" s="151"/>
      <c r="AF70" s="164"/>
      <c r="AG70" s="163">
        <v>1</v>
      </c>
      <c r="AH70" s="155">
        <v>2</v>
      </c>
      <c r="AI70" s="155">
        <v>0</v>
      </c>
      <c r="AJ70" s="155">
        <v>0</v>
      </c>
      <c r="AK70" s="155">
        <v>0</v>
      </c>
      <c r="AL70" s="151"/>
      <c r="AM70" s="151"/>
      <c r="AN70" s="164"/>
    </row>
    <row r="71" spans="2:40" x14ac:dyDescent="0.25">
      <c r="B71" s="320"/>
      <c r="C71" s="296" t="str">
        <f t="shared" si="11"/>
        <v>publiskās apbūves teritorija</v>
      </c>
      <c r="D71" s="297"/>
      <c r="E71" s="145">
        <f t="shared" si="5"/>
        <v>1</v>
      </c>
      <c r="F71" s="278">
        <f t="shared" si="5"/>
        <v>2.85</v>
      </c>
      <c r="G71" s="279"/>
      <c r="H71" s="280"/>
      <c r="I71" s="184"/>
      <c r="J71" s="148"/>
      <c r="K71" s="149"/>
      <c r="L71" s="148"/>
      <c r="M71" s="150"/>
      <c r="N71" s="149"/>
      <c r="O71" s="151"/>
      <c r="P71" s="151"/>
      <c r="Q71" s="164"/>
      <c r="R71" s="172"/>
      <c r="S71" s="146"/>
      <c r="T71" s="149"/>
      <c r="U71" s="146"/>
      <c r="V71" s="155"/>
      <c r="W71" s="149"/>
      <c r="X71" s="155"/>
      <c r="Y71" s="155"/>
      <c r="Z71" s="155">
        <v>3</v>
      </c>
      <c r="AA71" s="155">
        <v>1</v>
      </c>
      <c r="AB71" s="155"/>
      <c r="AC71" s="153"/>
      <c r="AD71" s="151"/>
      <c r="AE71" s="151"/>
      <c r="AF71" s="164"/>
      <c r="AG71" s="163">
        <v>1</v>
      </c>
      <c r="AH71" s="155">
        <v>3</v>
      </c>
      <c r="AI71" s="155">
        <v>0</v>
      </c>
      <c r="AJ71" s="155">
        <v>2</v>
      </c>
      <c r="AK71" s="155">
        <v>3</v>
      </c>
      <c r="AL71" s="151"/>
      <c r="AM71" s="151"/>
      <c r="AN71" s="164"/>
    </row>
    <row r="72" spans="2:40" x14ac:dyDescent="0.25">
      <c r="B72" s="320"/>
      <c r="C72" s="296" t="str">
        <f t="shared" si="11"/>
        <v>atsevišķas ēkas</v>
      </c>
      <c r="D72" s="297"/>
      <c r="E72" s="145">
        <f t="shared" si="5"/>
        <v>0</v>
      </c>
      <c r="F72" s="278">
        <f t="shared" si="5"/>
        <v>0</v>
      </c>
      <c r="G72" s="279"/>
      <c r="H72" s="280"/>
      <c r="I72" s="184"/>
      <c r="J72" s="148"/>
      <c r="K72" s="149"/>
      <c r="L72" s="148"/>
      <c r="M72" s="150"/>
      <c r="N72" s="149"/>
      <c r="O72" s="151"/>
      <c r="P72" s="151"/>
      <c r="Q72" s="164"/>
      <c r="R72" s="172"/>
      <c r="S72" s="146"/>
      <c r="T72" s="149"/>
      <c r="U72" s="146"/>
      <c r="V72" s="155"/>
      <c r="W72" s="149"/>
      <c r="X72" s="155"/>
      <c r="Y72" s="155"/>
      <c r="Z72" s="155"/>
      <c r="AA72" s="155"/>
      <c r="AB72" s="155"/>
      <c r="AC72" s="153"/>
      <c r="AD72" s="151"/>
      <c r="AE72" s="151"/>
      <c r="AF72" s="164"/>
      <c r="AG72" s="163"/>
      <c r="AH72" s="155"/>
      <c r="AI72" s="155"/>
      <c r="AJ72" s="155"/>
      <c r="AK72" s="155"/>
      <c r="AL72" s="151"/>
      <c r="AM72" s="151"/>
      <c r="AN72" s="164"/>
    </row>
    <row r="73" spans="2:40" x14ac:dyDescent="0.25">
      <c r="B73" s="320"/>
      <c r="C73" s="296" t="str">
        <f t="shared" si="11"/>
        <v>transporta infrastruktūras teritorija</v>
      </c>
      <c r="D73" s="297"/>
      <c r="E73" s="145">
        <f t="shared" si="5"/>
        <v>1</v>
      </c>
      <c r="F73" s="278">
        <f t="shared" si="5"/>
        <v>7.52</v>
      </c>
      <c r="G73" s="279"/>
      <c r="H73" s="280"/>
      <c r="I73" s="184"/>
      <c r="J73" s="148"/>
      <c r="K73" s="149"/>
      <c r="L73" s="148"/>
      <c r="M73" s="150"/>
      <c r="N73" s="149"/>
      <c r="O73" s="151"/>
      <c r="P73" s="151"/>
      <c r="Q73" s="164"/>
      <c r="R73" s="172"/>
      <c r="S73" s="146"/>
      <c r="T73" s="149"/>
      <c r="U73" s="146"/>
      <c r="V73" s="155"/>
      <c r="W73" s="149"/>
      <c r="X73" s="155"/>
      <c r="Y73" s="155"/>
      <c r="Z73" s="155"/>
      <c r="AA73" s="155"/>
      <c r="AB73" s="155"/>
      <c r="AC73" s="153"/>
      <c r="AD73" s="151"/>
      <c r="AE73" s="151"/>
      <c r="AF73" s="164"/>
      <c r="AG73" s="163">
        <v>1</v>
      </c>
      <c r="AH73" s="155">
        <v>2</v>
      </c>
      <c r="AI73" s="155">
        <v>0</v>
      </c>
      <c r="AJ73" s="155">
        <v>0</v>
      </c>
      <c r="AK73" s="155">
        <v>0</v>
      </c>
      <c r="AL73" s="151"/>
      <c r="AM73" s="151"/>
      <c r="AN73" s="164"/>
    </row>
    <row r="74" spans="2:40" x14ac:dyDescent="0.25">
      <c r="B74" s="320"/>
      <c r="C74" s="296" t="str">
        <f t="shared" si="11"/>
        <v>Lietotāja definēta papildus ģeotelpiskā vienība (citi apbūves/urbānu teritoriju tipi)</v>
      </c>
      <c r="D74" s="297"/>
      <c r="E74" s="145">
        <f t="shared" si="5"/>
        <v>0</v>
      </c>
      <c r="F74" s="278">
        <f t="shared" si="5"/>
        <v>0</v>
      </c>
      <c r="G74" s="279"/>
      <c r="H74" s="280"/>
      <c r="I74" s="184"/>
      <c r="J74" s="148"/>
      <c r="K74" s="149"/>
      <c r="L74" s="148"/>
      <c r="M74" s="150"/>
      <c r="N74" s="149"/>
      <c r="O74" s="151"/>
      <c r="P74" s="151"/>
      <c r="Q74" s="164"/>
      <c r="R74" s="172"/>
      <c r="S74" s="146"/>
      <c r="T74" s="149"/>
      <c r="U74" s="146"/>
      <c r="V74" s="155"/>
      <c r="W74" s="149"/>
      <c r="X74" s="155"/>
      <c r="Y74" s="155"/>
      <c r="Z74" s="155"/>
      <c r="AA74" s="155"/>
      <c r="AB74" s="155"/>
      <c r="AC74" s="153"/>
      <c r="AD74" s="151"/>
      <c r="AE74" s="151"/>
      <c r="AF74" s="164"/>
      <c r="AG74" s="163"/>
      <c r="AH74" s="155"/>
      <c r="AI74" s="155"/>
      <c r="AJ74" s="155"/>
      <c r="AK74" s="155"/>
      <c r="AL74" s="151"/>
      <c r="AM74" s="151"/>
      <c r="AN74" s="164"/>
    </row>
    <row r="75" spans="2:40" x14ac:dyDescent="0.25">
      <c r="B75" s="320"/>
      <c r="C75" s="296" t="str">
        <f t="shared" si="11"/>
        <v>Lietotāja definēta papildus ģeotelpiskā vienība (citi apbūves/urbānu teritoriju tipi)</v>
      </c>
      <c r="D75" s="297"/>
      <c r="E75" s="145">
        <f t="shared" si="5"/>
        <v>0</v>
      </c>
      <c r="F75" s="278">
        <f t="shared" si="5"/>
        <v>0</v>
      </c>
      <c r="G75" s="279"/>
      <c r="H75" s="280"/>
      <c r="I75" s="184"/>
      <c r="J75" s="148"/>
      <c r="K75" s="149"/>
      <c r="L75" s="148"/>
      <c r="M75" s="150"/>
      <c r="N75" s="149"/>
      <c r="O75" s="151"/>
      <c r="P75" s="151"/>
      <c r="Q75" s="164"/>
      <c r="R75" s="172"/>
      <c r="S75" s="146"/>
      <c r="T75" s="149"/>
      <c r="U75" s="146"/>
      <c r="V75" s="155"/>
      <c r="W75" s="149"/>
      <c r="X75" s="155"/>
      <c r="Y75" s="155"/>
      <c r="Z75" s="155"/>
      <c r="AA75" s="155"/>
      <c r="AB75" s="155"/>
      <c r="AC75" s="153"/>
      <c r="AD75" s="151"/>
      <c r="AE75" s="151"/>
      <c r="AF75" s="164"/>
      <c r="AG75" s="163"/>
      <c r="AH75" s="155"/>
      <c r="AI75" s="155"/>
      <c r="AJ75" s="155"/>
      <c r="AK75" s="155"/>
      <c r="AL75" s="151"/>
      <c r="AM75" s="151"/>
      <c r="AN75" s="164"/>
    </row>
    <row r="76" spans="2:40" x14ac:dyDescent="0.25">
      <c r="B76" s="321"/>
      <c r="C76" s="296" t="str">
        <f t="shared" si="11"/>
        <v>Lietotāja definēta papildus ģeotelpiskā vienība (citi apbūves/urbānu teritoriju tipi)</v>
      </c>
      <c r="D76" s="297"/>
      <c r="E76" s="145">
        <f t="shared" si="5"/>
        <v>0</v>
      </c>
      <c r="F76" s="278">
        <f t="shared" si="5"/>
        <v>0</v>
      </c>
      <c r="G76" s="279"/>
      <c r="H76" s="280"/>
      <c r="I76" s="184"/>
      <c r="J76" s="148"/>
      <c r="K76" s="149"/>
      <c r="L76" s="148"/>
      <c r="M76" s="150"/>
      <c r="N76" s="149"/>
      <c r="O76" s="151"/>
      <c r="P76" s="151"/>
      <c r="Q76" s="164"/>
      <c r="R76" s="172"/>
      <c r="S76" s="146"/>
      <c r="T76" s="149"/>
      <c r="U76" s="146"/>
      <c r="V76" s="155"/>
      <c r="W76" s="149"/>
      <c r="X76" s="155"/>
      <c r="Y76" s="155"/>
      <c r="Z76" s="155"/>
      <c r="AA76" s="155"/>
      <c r="AB76" s="155"/>
      <c r="AC76" s="153"/>
      <c r="AD76" s="151"/>
      <c r="AE76" s="151"/>
      <c r="AF76" s="164"/>
      <c r="AG76" s="163"/>
      <c r="AH76" s="155"/>
      <c r="AI76" s="155"/>
      <c r="AJ76" s="155"/>
      <c r="AK76" s="155"/>
      <c r="AL76" s="151"/>
      <c r="AM76" s="151"/>
      <c r="AN76" s="164"/>
    </row>
    <row r="77" spans="2:40" x14ac:dyDescent="0.25">
      <c r="B77" s="298" t="str">
        <f>B37</f>
        <v xml:space="preserve">1. lietotāja definēta papildus ģeotelpiskā vienība ekosistēmas/apakšsistēmas līmenī*  </v>
      </c>
      <c r="C77" s="299"/>
      <c r="D77" s="300"/>
      <c r="E77" s="145">
        <f t="shared" si="5"/>
        <v>0</v>
      </c>
      <c r="F77" s="278">
        <f t="shared" si="5"/>
        <v>0</v>
      </c>
      <c r="G77" s="279"/>
      <c r="H77" s="280"/>
      <c r="I77" s="184"/>
      <c r="J77" s="148"/>
      <c r="K77" s="149"/>
      <c r="L77" s="148"/>
      <c r="M77" s="150"/>
      <c r="N77" s="149"/>
      <c r="O77" s="151"/>
      <c r="P77" s="151"/>
      <c r="Q77" s="164"/>
      <c r="R77" s="172"/>
      <c r="S77" s="146"/>
      <c r="T77" s="149"/>
      <c r="U77" s="146"/>
      <c r="V77" s="155"/>
      <c r="W77" s="149"/>
      <c r="X77" s="155"/>
      <c r="Y77" s="155"/>
      <c r="Z77" s="155"/>
      <c r="AA77" s="155"/>
      <c r="AB77" s="155"/>
      <c r="AC77" s="153"/>
      <c r="AD77" s="151"/>
      <c r="AE77" s="151"/>
      <c r="AF77" s="164"/>
      <c r="AG77" s="163"/>
      <c r="AH77" s="155"/>
      <c r="AI77" s="155"/>
      <c r="AJ77" s="155"/>
      <c r="AK77" s="155"/>
      <c r="AL77" s="151"/>
      <c r="AM77" s="151"/>
      <c r="AN77" s="164"/>
    </row>
    <row r="78" spans="2:40" ht="14.25" customHeight="1" x14ac:dyDescent="0.25">
      <c r="B78" s="298" t="str">
        <f>B38</f>
        <v xml:space="preserve">2. lietotāja definēta papildus ģeotelpiskā vienība ekosistēmas/apakšsistēmas līmenī*  </v>
      </c>
      <c r="C78" s="299"/>
      <c r="D78" s="300"/>
      <c r="E78" s="145">
        <f t="shared" si="5"/>
        <v>0</v>
      </c>
      <c r="F78" s="278">
        <f t="shared" si="5"/>
        <v>0</v>
      </c>
      <c r="G78" s="279"/>
      <c r="H78" s="280"/>
      <c r="I78" s="184"/>
      <c r="J78" s="148"/>
      <c r="K78" s="149"/>
      <c r="L78" s="148"/>
      <c r="M78" s="150"/>
      <c r="N78" s="149"/>
      <c r="O78" s="151"/>
      <c r="P78" s="151"/>
      <c r="Q78" s="164"/>
      <c r="R78" s="172"/>
      <c r="S78" s="146"/>
      <c r="T78" s="149"/>
      <c r="U78" s="146"/>
      <c r="V78" s="155"/>
      <c r="W78" s="149"/>
      <c r="X78" s="155"/>
      <c r="Y78" s="155"/>
      <c r="Z78" s="155"/>
      <c r="AA78" s="155"/>
      <c r="AB78" s="155"/>
      <c r="AC78" s="153"/>
      <c r="AD78" s="151"/>
      <c r="AE78" s="151"/>
      <c r="AF78" s="164"/>
      <c r="AG78" s="163"/>
      <c r="AH78" s="155"/>
      <c r="AI78" s="155"/>
      <c r="AJ78" s="155"/>
      <c r="AK78" s="155"/>
      <c r="AL78" s="151"/>
      <c r="AM78" s="151"/>
      <c r="AN78" s="164"/>
    </row>
    <row r="79" spans="2:40" ht="14.25" customHeight="1" x14ac:dyDescent="0.25">
      <c r="B79" s="298" t="str">
        <f t="shared" ref="B79:B80" si="12">B39</f>
        <v xml:space="preserve">3. lietotāja definēta papildus ģeotelpiskā vienība ekosistēmas/apakšsistēmas līmenī*  </v>
      </c>
      <c r="C79" s="299"/>
      <c r="D79" s="300"/>
      <c r="E79" s="145">
        <f t="shared" si="5"/>
        <v>0</v>
      </c>
      <c r="F79" s="278">
        <f t="shared" si="5"/>
        <v>0</v>
      </c>
      <c r="G79" s="279"/>
      <c r="H79" s="280"/>
      <c r="I79" s="184"/>
      <c r="J79" s="148"/>
      <c r="K79" s="149"/>
      <c r="L79" s="148"/>
      <c r="M79" s="150"/>
      <c r="N79" s="149"/>
      <c r="O79" s="151"/>
      <c r="P79" s="151"/>
      <c r="Q79" s="164"/>
      <c r="R79" s="172"/>
      <c r="S79" s="146"/>
      <c r="T79" s="149"/>
      <c r="U79" s="146"/>
      <c r="V79" s="155"/>
      <c r="W79" s="149"/>
      <c r="X79" s="155"/>
      <c r="Y79" s="155"/>
      <c r="Z79" s="155"/>
      <c r="AA79" s="155"/>
      <c r="AB79" s="155"/>
      <c r="AC79" s="153"/>
      <c r="AD79" s="151"/>
      <c r="AE79" s="151"/>
      <c r="AF79" s="164"/>
      <c r="AG79" s="163"/>
      <c r="AH79" s="155"/>
      <c r="AI79" s="155"/>
      <c r="AJ79" s="155"/>
      <c r="AK79" s="155"/>
      <c r="AL79" s="151"/>
      <c r="AM79" s="151"/>
      <c r="AN79" s="164"/>
    </row>
    <row r="80" spans="2:40" ht="14.25" customHeight="1" thickBot="1" x14ac:dyDescent="0.3">
      <c r="B80" s="298" t="str">
        <f t="shared" si="12"/>
        <v xml:space="preserve">4. lietotāja definēta papildus ģeotelpiskā vienība ekosistēmas/apakšsistēmas līmenī*  </v>
      </c>
      <c r="C80" s="299"/>
      <c r="D80" s="300"/>
      <c r="E80" s="145">
        <f t="shared" si="5"/>
        <v>0</v>
      </c>
      <c r="F80" s="278">
        <f t="shared" si="5"/>
        <v>0</v>
      </c>
      <c r="G80" s="279"/>
      <c r="H80" s="280"/>
      <c r="I80" s="193"/>
      <c r="J80" s="194"/>
      <c r="K80" s="195"/>
      <c r="L80" s="194"/>
      <c r="M80" s="196"/>
      <c r="N80" s="195"/>
      <c r="O80" s="197"/>
      <c r="P80" s="197"/>
      <c r="Q80" s="198"/>
      <c r="R80" s="200"/>
      <c r="S80" s="201"/>
      <c r="T80" s="195"/>
      <c r="U80" s="201"/>
      <c r="V80" s="202"/>
      <c r="W80" s="195"/>
      <c r="X80" s="202"/>
      <c r="Y80" s="202"/>
      <c r="Z80" s="202"/>
      <c r="AA80" s="202"/>
      <c r="AB80" s="202"/>
      <c r="AC80" s="203"/>
      <c r="AD80" s="197"/>
      <c r="AE80" s="197"/>
      <c r="AF80" s="198"/>
      <c r="AG80" s="204"/>
      <c r="AH80" s="202"/>
      <c r="AI80" s="202"/>
      <c r="AJ80" s="202"/>
      <c r="AK80" s="202"/>
      <c r="AL80" s="197"/>
      <c r="AM80" s="197"/>
      <c r="AN80" s="198"/>
    </row>
  </sheetData>
  <sheetProtection algorithmName="SHA-512" hashValue="/fUJYqAsAGHosEXkgqrFqCoCC8UP9O1J6FywyQxMp3eJalCf81VbbPXs9W/gqo4rKZMXEtLmNhpxqsewsRSwAg==" saltValue="reRgJZqcqgfEcNVG2roUzQ==" spinCount="100000" sheet="1" objects="1" scenarios="1"/>
  <mergeCells count="123">
    <mergeCell ref="F58:H58"/>
    <mergeCell ref="F54:H54"/>
    <mergeCell ref="F53:H53"/>
    <mergeCell ref="F75:H75"/>
    <mergeCell ref="C69:D69"/>
    <mergeCell ref="C75:D75"/>
    <mergeCell ref="C70:D70"/>
    <mergeCell ref="C71:D71"/>
    <mergeCell ref="C72:D72"/>
    <mergeCell ref="F69:H69"/>
    <mergeCell ref="B1:H1"/>
    <mergeCell ref="B2:H2"/>
    <mergeCell ref="E6:H6"/>
    <mergeCell ref="C21:C22"/>
    <mergeCell ref="C23:C24"/>
    <mergeCell ref="C18:D18"/>
    <mergeCell ref="C19:D19"/>
    <mergeCell ref="B8:D8"/>
    <mergeCell ref="B9:D9"/>
    <mergeCell ref="E5:H5"/>
    <mergeCell ref="C11:D11"/>
    <mergeCell ref="C20:D20"/>
    <mergeCell ref="B15:B20"/>
    <mergeCell ref="C15:C17"/>
    <mergeCell ref="B21:B27"/>
    <mergeCell ref="C12:D12"/>
    <mergeCell ref="C13:D13"/>
    <mergeCell ref="C14:D14"/>
    <mergeCell ref="B10:B14"/>
    <mergeCell ref="C25:D25"/>
    <mergeCell ref="C26:D26"/>
    <mergeCell ref="C27:D27"/>
    <mergeCell ref="B38:D38"/>
    <mergeCell ref="B39:D39"/>
    <mergeCell ref="B40:D40"/>
    <mergeCell ref="C29:D29"/>
    <mergeCell ref="C30:D30"/>
    <mergeCell ref="C31:D31"/>
    <mergeCell ref="C33:D33"/>
    <mergeCell ref="B37:D37"/>
    <mergeCell ref="C34:D34"/>
    <mergeCell ref="C35:D35"/>
    <mergeCell ref="C36:D36"/>
    <mergeCell ref="C32:D32"/>
    <mergeCell ref="B29:B36"/>
    <mergeCell ref="B28:D28"/>
    <mergeCell ref="AG5:AN5"/>
    <mergeCell ref="R5:AF5"/>
    <mergeCell ref="I5:Q5"/>
    <mergeCell ref="E7:H7"/>
    <mergeCell ref="L6:M6"/>
    <mergeCell ref="L7:M7"/>
    <mergeCell ref="C10:D10"/>
    <mergeCell ref="V7:W7"/>
    <mergeCell ref="V6:W6"/>
    <mergeCell ref="B5:D7"/>
    <mergeCell ref="B80:D80"/>
    <mergeCell ref="C50:D50"/>
    <mergeCell ref="C51:D51"/>
    <mergeCell ref="B55:B60"/>
    <mergeCell ref="C55:C57"/>
    <mergeCell ref="C58:D58"/>
    <mergeCell ref="C59:D59"/>
    <mergeCell ref="C60:D60"/>
    <mergeCell ref="B61:B67"/>
    <mergeCell ref="C65:D65"/>
    <mergeCell ref="C66:D66"/>
    <mergeCell ref="C61:C62"/>
    <mergeCell ref="C63:C64"/>
    <mergeCell ref="B50:B54"/>
    <mergeCell ref="C52:D52"/>
    <mergeCell ref="C53:D53"/>
    <mergeCell ref="C54:D54"/>
    <mergeCell ref="C74:D74"/>
    <mergeCell ref="B77:D77"/>
    <mergeCell ref="C67:D67"/>
    <mergeCell ref="B79:D79"/>
    <mergeCell ref="B69:B76"/>
    <mergeCell ref="B68:D68"/>
    <mergeCell ref="C73:D73"/>
    <mergeCell ref="L46:M46"/>
    <mergeCell ref="L47:M47"/>
    <mergeCell ref="AG45:AN45"/>
    <mergeCell ref="R45:AF45"/>
    <mergeCell ref="I45:Q45"/>
    <mergeCell ref="V46:W46"/>
    <mergeCell ref="V47:W47"/>
    <mergeCell ref="B49:D49"/>
    <mergeCell ref="F48:H48"/>
    <mergeCell ref="F49:H49"/>
    <mergeCell ref="F70:H70"/>
    <mergeCell ref="F67:H67"/>
    <mergeCell ref="F66:H66"/>
    <mergeCell ref="F77:H77"/>
    <mergeCell ref="F74:H74"/>
    <mergeCell ref="F73:H73"/>
    <mergeCell ref="F65:H65"/>
    <mergeCell ref="F60:H60"/>
    <mergeCell ref="F59:H59"/>
    <mergeCell ref="F80:H80"/>
    <mergeCell ref="B45:D47"/>
    <mergeCell ref="F61:H61"/>
    <mergeCell ref="F62:H62"/>
    <mergeCell ref="F63:H63"/>
    <mergeCell ref="F64:H64"/>
    <mergeCell ref="F68:H68"/>
    <mergeCell ref="F50:H50"/>
    <mergeCell ref="F51:H51"/>
    <mergeCell ref="F55:H55"/>
    <mergeCell ref="F56:H56"/>
    <mergeCell ref="F57:H57"/>
    <mergeCell ref="E45:H45"/>
    <mergeCell ref="E46:H46"/>
    <mergeCell ref="E47:H47"/>
    <mergeCell ref="B48:D48"/>
    <mergeCell ref="F76:H76"/>
    <mergeCell ref="F78:H78"/>
    <mergeCell ref="F79:H79"/>
    <mergeCell ref="C76:D76"/>
    <mergeCell ref="B78:D78"/>
    <mergeCell ref="F52:H52"/>
    <mergeCell ref="F72:H72"/>
    <mergeCell ref="F71:H71"/>
  </mergeCells>
  <conditionalFormatting sqref="I80:AN80">
    <cfRule type="expression" dxfId="78" priority="84">
      <formula>$E$40=0</formula>
    </cfRule>
  </conditionalFormatting>
  <conditionalFormatting sqref="F40:G40 I40:AN40">
    <cfRule type="expression" dxfId="77" priority="83">
      <formula>$E$40=0</formula>
    </cfRule>
  </conditionalFormatting>
  <conditionalFormatting sqref="I79:AN79">
    <cfRule type="expression" dxfId="76" priority="82">
      <formula>$E$39=0</formula>
    </cfRule>
  </conditionalFormatting>
  <conditionalFormatting sqref="F39:G39 I39:AN39">
    <cfRule type="expression" dxfId="75" priority="81">
      <formula>$E$39=0</formula>
    </cfRule>
  </conditionalFormatting>
  <conditionalFormatting sqref="I78:AN78">
    <cfRule type="expression" dxfId="74" priority="80">
      <formula>$E$38=0</formula>
    </cfRule>
  </conditionalFormatting>
  <conditionalFormatting sqref="F38:G38 I38:AN38">
    <cfRule type="expression" dxfId="73" priority="79">
      <formula>$E$38=0</formula>
    </cfRule>
  </conditionalFormatting>
  <conditionalFormatting sqref="I77:AN77">
    <cfRule type="expression" dxfId="72" priority="78">
      <formula>$E$37=0</formula>
    </cfRule>
  </conditionalFormatting>
  <conditionalFormatting sqref="F37:G37 I37:AN37">
    <cfRule type="expression" dxfId="71" priority="77">
      <formula>$E$37=0</formula>
    </cfRule>
  </conditionalFormatting>
  <conditionalFormatting sqref="I76:AN76">
    <cfRule type="expression" dxfId="70" priority="76">
      <formula>$E$36=0</formula>
    </cfRule>
  </conditionalFormatting>
  <conditionalFormatting sqref="F36:G36 I36:AN36">
    <cfRule type="expression" dxfId="69" priority="75">
      <formula>$E$36=0</formula>
    </cfRule>
  </conditionalFormatting>
  <conditionalFormatting sqref="I75:AN75">
    <cfRule type="expression" dxfId="68" priority="74">
      <formula>$E$35=0</formula>
    </cfRule>
  </conditionalFormatting>
  <conditionalFormatting sqref="F35:G35 I35:AN35">
    <cfRule type="expression" dxfId="67" priority="73">
      <formula>$E$35=0</formula>
    </cfRule>
  </conditionalFormatting>
  <conditionalFormatting sqref="I74:AN74">
    <cfRule type="expression" dxfId="66" priority="72">
      <formula>$E$34=0</formula>
    </cfRule>
  </conditionalFormatting>
  <conditionalFormatting sqref="F34:G34 I34:AN34">
    <cfRule type="expression" dxfId="65" priority="71">
      <formula>$E$34=0</formula>
    </cfRule>
  </conditionalFormatting>
  <conditionalFormatting sqref="I73:AN73">
    <cfRule type="expression" dxfId="64" priority="70">
      <formula>$E$33=0</formula>
    </cfRule>
  </conditionalFormatting>
  <conditionalFormatting sqref="F33:G33 I33:AN33">
    <cfRule type="expression" dxfId="63" priority="69">
      <formula>$E$33=0</formula>
    </cfRule>
  </conditionalFormatting>
  <conditionalFormatting sqref="I72:AN72">
    <cfRule type="expression" dxfId="62" priority="68">
      <formula>$E$32=0</formula>
    </cfRule>
  </conditionalFormatting>
  <conditionalFormatting sqref="F32:G32 I32:AN32">
    <cfRule type="expression" dxfId="61" priority="67">
      <formula>$E$32=0</formula>
    </cfRule>
  </conditionalFormatting>
  <conditionalFormatting sqref="I71:AN71">
    <cfRule type="expression" dxfId="60" priority="66">
      <formula>$E$31=0</formula>
    </cfRule>
  </conditionalFormatting>
  <conditionalFormatting sqref="F31:G31 I31:AN31">
    <cfRule type="expression" dxfId="59" priority="65">
      <formula>$E$31=0</formula>
    </cfRule>
  </conditionalFormatting>
  <conditionalFormatting sqref="I70:AN70">
    <cfRule type="expression" dxfId="58" priority="64">
      <formula>$E$30=0</formula>
    </cfRule>
  </conditionalFormatting>
  <conditionalFormatting sqref="F30:G30 I30:AN30">
    <cfRule type="expression" dxfId="57" priority="63">
      <formula>$E$30=0</formula>
    </cfRule>
  </conditionalFormatting>
  <conditionalFormatting sqref="I69:AN69">
    <cfRule type="expression" dxfId="56" priority="62">
      <formula>$E$29=0</formula>
    </cfRule>
  </conditionalFormatting>
  <conditionalFormatting sqref="F29:G29 I29:AN29">
    <cfRule type="expression" dxfId="55" priority="61">
      <formula>$E$29=0</formula>
    </cfRule>
  </conditionalFormatting>
  <conditionalFormatting sqref="I68:AN68">
    <cfRule type="expression" dxfId="54" priority="60">
      <formula>$E$28=0</formula>
    </cfRule>
  </conditionalFormatting>
  <conditionalFormatting sqref="F28:G28 I28:AN28">
    <cfRule type="expression" dxfId="53" priority="59">
      <formula>$E$28=0</formula>
    </cfRule>
  </conditionalFormatting>
  <conditionalFormatting sqref="I67:AN67">
    <cfRule type="expression" dxfId="52" priority="58">
      <formula>$E$27=0</formula>
    </cfRule>
  </conditionalFormatting>
  <conditionalFormatting sqref="F27:G27 I27:AN27">
    <cfRule type="expression" dxfId="51" priority="57">
      <formula>$E$27=0</formula>
    </cfRule>
  </conditionalFormatting>
  <conditionalFormatting sqref="I66:AN66">
    <cfRule type="expression" dxfId="50" priority="56">
      <formula>$E$26=0</formula>
    </cfRule>
  </conditionalFormatting>
  <conditionalFormatting sqref="F26:G26 I26:AN26">
    <cfRule type="expression" dxfId="49" priority="55">
      <formula>$E$26=0</formula>
    </cfRule>
  </conditionalFormatting>
  <conditionalFormatting sqref="I65:AN65">
    <cfRule type="expression" dxfId="48" priority="54">
      <formula>$E$25=0</formula>
    </cfRule>
  </conditionalFormatting>
  <conditionalFormatting sqref="F25:G25 I25:AN25">
    <cfRule type="expression" dxfId="47" priority="53">
      <formula>$E$25=0</formula>
    </cfRule>
  </conditionalFormatting>
  <conditionalFormatting sqref="I64:AN64">
    <cfRule type="expression" dxfId="46" priority="52">
      <formula>$E$24=0</formula>
    </cfRule>
  </conditionalFormatting>
  <conditionalFormatting sqref="F24:G24 I24:AN24">
    <cfRule type="expression" dxfId="45" priority="51">
      <formula>$E$24=0</formula>
    </cfRule>
  </conditionalFormatting>
  <conditionalFormatting sqref="I63:AN63">
    <cfRule type="expression" dxfId="44" priority="50">
      <formula>$E$23=0</formula>
    </cfRule>
  </conditionalFormatting>
  <conditionalFormatting sqref="F23:G23 I23:AN23">
    <cfRule type="expression" dxfId="43" priority="49">
      <formula>$E$23=0</formula>
    </cfRule>
  </conditionalFormatting>
  <conditionalFormatting sqref="I62:AN62">
    <cfRule type="expression" dxfId="42" priority="48">
      <formula>$E$22=0</formula>
    </cfRule>
  </conditionalFormatting>
  <conditionalFormatting sqref="F22:G22 I22:AN22">
    <cfRule type="expression" dxfId="41" priority="47">
      <formula>$E$22=0</formula>
    </cfRule>
  </conditionalFormatting>
  <conditionalFormatting sqref="I61:AN61">
    <cfRule type="expression" dxfId="40" priority="46">
      <formula>$E$21=0</formula>
    </cfRule>
  </conditionalFormatting>
  <conditionalFormatting sqref="F21:G21 I21:AN21">
    <cfRule type="expression" dxfId="39" priority="45">
      <formula>$E$21=0</formula>
    </cfRule>
  </conditionalFormatting>
  <conditionalFormatting sqref="I60:AN60">
    <cfRule type="expression" dxfId="38" priority="44">
      <formula>$E$20=0</formula>
    </cfRule>
  </conditionalFormatting>
  <conditionalFormatting sqref="F20:G20 I20:AN20">
    <cfRule type="expression" dxfId="37" priority="43">
      <formula>$E$20=0</formula>
    </cfRule>
  </conditionalFormatting>
  <conditionalFormatting sqref="I59:AN59">
    <cfRule type="expression" dxfId="36" priority="42">
      <formula>$E$19=0</formula>
    </cfRule>
  </conditionalFormatting>
  <conditionalFormatting sqref="F19:G19 I19:AN19">
    <cfRule type="expression" dxfId="35" priority="41">
      <formula>$E$19=0</formula>
    </cfRule>
  </conditionalFormatting>
  <conditionalFormatting sqref="I58:AN58">
    <cfRule type="expression" dxfId="34" priority="40">
      <formula>$E$18=0</formula>
    </cfRule>
  </conditionalFormatting>
  <conditionalFormatting sqref="F18:G18 I18:AN18">
    <cfRule type="expression" dxfId="33" priority="39">
      <formula>$E$18=0</formula>
    </cfRule>
  </conditionalFormatting>
  <conditionalFormatting sqref="I57:AN57">
    <cfRule type="expression" dxfId="32" priority="38">
      <formula>$E$17=0</formula>
    </cfRule>
  </conditionalFormatting>
  <conditionalFormatting sqref="F17:G17 I17:AN17">
    <cfRule type="expression" dxfId="31" priority="37">
      <formula>$E$17=0</formula>
    </cfRule>
  </conditionalFormatting>
  <conditionalFormatting sqref="I56:AN56">
    <cfRule type="expression" dxfId="30" priority="36">
      <formula>$E$16=0</formula>
    </cfRule>
  </conditionalFormatting>
  <conditionalFormatting sqref="F16:G16 I16:AN16">
    <cfRule type="expression" dxfId="29" priority="35">
      <formula>$E$16=0</formula>
    </cfRule>
  </conditionalFormatting>
  <conditionalFormatting sqref="I55:AN55">
    <cfRule type="expression" dxfId="28" priority="34">
      <formula>$E$15=0</formula>
    </cfRule>
  </conditionalFormatting>
  <conditionalFormatting sqref="F15:G15 I15:AN15">
    <cfRule type="expression" dxfId="27" priority="33">
      <formula>$E$15=0</formula>
    </cfRule>
  </conditionalFormatting>
  <conditionalFormatting sqref="I54:AN54">
    <cfRule type="expression" dxfId="26" priority="32">
      <formula>$E$14=0</formula>
    </cfRule>
  </conditionalFormatting>
  <conditionalFormatting sqref="F14:G14 I14:AN14">
    <cfRule type="expression" dxfId="25" priority="31">
      <formula>$E$14=0</formula>
    </cfRule>
  </conditionalFormatting>
  <conditionalFormatting sqref="I53:AN53">
    <cfRule type="expression" dxfId="24" priority="30">
      <formula>$E$13=0</formula>
    </cfRule>
  </conditionalFormatting>
  <conditionalFormatting sqref="F13:G13 I13:AN13">
    <cfRule type="expression" dxfId="23" priority="29">
      <formula>$E$13=0</formula>
    </cfRule>
  </conditionalFormatting>
  <conditionalFormatting sqref="I52:AN52">
    <cfRule type="expression" dxfId="22" priority="28">
      <formula>$E$12=0</formula>
    </cfRule>
  </conditionalFormatting>
  <conditionalFormatting sqref="F12:G12 I12:AN12">
    <cfRule type="expression" dxfId="21" priority="27">
      <formula>$E$12=0</formula>
    </cfRule>
  </conditionalFormatting>
  <conditionalFormatting sqref="I51:Q51">
    <cfRule type="expression" dxfId="20" priority="26">
      <formula>$E$11=0</formula>
    </cfRule>
  </conditionalFormatting>
  <conditionalFormatting sqref="I11:Q11">
    <cfRule type="expression" dxfId="19" priority="25">
      <formula>$E$11=0</formula>
    </cfRule>
  </conditionalFormatting>
  <conditionalFormatting sqref="I50:Q50 AL50:AN50">
    <cfRule type="expression" dxfId="18" priority="24">
      <formula>$E$10=0</formula>
    </cfRule>
  </conditionalFormatting>
  <conditionalFormatting sqref="I10:Q10">
    <cfRule type="expression" dxfId="17" priority="23">
      <formula>$E$10=0</formula>
    </cfRule>
  </conditionalFormatting>
  <conditionalFormatting sqref="I49:Q49 AL49:AN49">
    <cfRule type="expression" dxfId="16" priority="22">
      <formula>$E$9=0</formula>
    </cfRule>
  </conditionalFormatting>
  <conditionalFormatting sqref="F9:G9 I9:AN9">
    <cfRule type="expression" dxfId="15" priority="20">
      <formula>$E$9=0</formula>
    </cfRule>
  </conditionalFormatting>
  <conditionalFormatting sqref="R49:AF49">
    <cfRule type="expression" dxfId="14" priority="18">
      <formula>$E$9=0</formula>
    </cfRule>
  </conditionalFormatting>
  <conditionalFormatting sqref="AG49:AK49">
    <cfRule type="expression" dxfId="13" priority="17">
      <formula>$E$9=0</formula>
    </cfRule>
  </conditionalFormatting>
  <conditionalFormatting sqref="F10:G10">
    <cfRule type="expression" dxfId="12" priority="16">
      <formula>$E$10=0</formula>
    </cfRule>
  </conditionalFormatting>
  <conditionalFormatting sqref="R10:AF10">
    <cfRule type="expression" dxfId="11" priority="15">
      <formula>$E$10=0</formula>
    </cfRule>
  </conditionalFormatting>
  <conditionalFormatting sqref="AG10:AN10">
    <cfRule type="expression" dxfId="10" priority="14">
      <formula>$E$10=0</formula>
    </cfRule>
  </conditionalFormatting>
  <conditionalFormatting sqref="R50:AF50">
    <cfRule type="expression" dxfId="9" priority="13">
      <formula>$E$10=0</formula>
    </cfRule>
  </conditionalFormatting>
  <conditionalFormatting sqref="AG50:AK50">
    <cfRule type="expression" dxfId="8" priority="12">
      <formula>$E$10=0</formula>
    </cfRule>
  </conditionalFormatting>
  <conditionalFormatting sqref="F11:G11">
    <cfRule type="expression" dxfId="7" priority="11">
      <formula>$E$11=0</formula>
    </cfRule>
  </conditionalFormatting>
  <conditionalFormatting sqref="R11:AF11">
    <cfRule type="expression" dxfId="6" priority="10">
      <formula>$E$11=0</formula>
    </cfRule>
  </conditionalFormatting>
  <conditionalFormatting sqref="AG11:AN11">
    <cfRule type="expression" dxfId="5" priority="9">
      <formula>$E$11=0</formula>
    </cfRule>
  </conditionalFormatting>
  <conditionalFormatting sqref="R51:AF51">
    <cfRule type="expression" dxfId="4" priority="8">
      <formula>$E$11=0</formula>
    </cfRule>
  </conditionalFormatting>
  <conditionalFormatting sqref="AG51:AN51">
    <cfRule type="expression" dxfId="3" priority="7">
      <formula>$E$11=0</formula>
    </cfRule>
  </conditionalFormatting>
  <dataValidations count="6">
    <dataValidation type="decimal" operator="greaterThanOrEqual" allowBlank="1" showInputMessage="1" showErrorMessage="1" error="Šis datu lauks drīkst saturēt tikai pozitīvas vērtības vai &quot;0&quot;" prompt="Tikai vērtības &gt;=0" sqref="J21:J27 J61:J67" xr:uid="{00000000-0002-0000-0300-000000000000}">
      <formula1>0</formula1>
    </dataValidation>
    <dataValidation type="decimal" operator="greaterThanOrEqual" allowBlank="1" showErrorMessage="1" error="Šis datu lauks drīkst saturēt tikai pozitīvas vērtības vai &quot;0&quot;" sqref="K21:Q27 I21:I27 R21:R28 T21:T27 R9:R14 AC21:AF27 AC61:AF67 I61:I67 W49 K61:R67 T61:T67 W9 H9:H40 R49:R54 F9:F40" xr:uid="{00000000-0002-0000-0300-000001000000}">
      <formula1>0</formula1>
    </dataValidation>
    <dataValidation type="whole" operator="greaterThanOrEqual" allowBlank="1" showErrorMessage="1" error="Šis datu lauks drīkst saturēt tikai pozitīvu veselu skaitļu vērtības vai &quot;0&quot;" sqref="J15:J20 X21:Y27 AG49:AN80 AA29 Z29:Z30 Z31:AA39 AB21:AB27 J55:J60 S55:S60 AA49:AA50 X61:Y67 Z49 Z51:AA67 AA68 Z68:Z74 Z75:AA79 AB61:AB67 Z11:AA11 Y9:AA9 S15:S20 U10:V14 Y10:Y14 AA10 AA12:AA13 Y49:Y54 U50:V54 Z14:AA27 AG9:AN40" xr:uid="{00000000-0002-0000-0300-000002000000}">
      <formula1>0</formula1>
    </dataValidation>
    <dataValidation type="custom" allowBlank="1" showInputMessage="1" showErrorMessage="1" error="Šis lauks drīkst saturēt tikai pozitīvas vērtības, kopējā ievadītā ģeotelpisko vienību platību summa nedrīkst pārsniegt kopējo teritorijas platību, kā arī šeit nedrīkst ievadīt platību neattiecināmām ģeotelpiskām vienībām!" sqref="G12:G14 G17:G40" xr:uid="{00000000-0002-0000-0300-000003000000}">
      <formula1>AND($G$42&lt;=$F$42, $G12*$E12&gt;0)</formula1>
    </dataValidation>
    <dataValidation type="custom" operator="greaterThanOrEqual" allowBlank="1" showErrorMessage="1" error="Šis lauks drīkst saturēt tikai pozitīvas vērtības, kopējā ievadītā ģeotelpisko vienību platību summa nedrīkst pārsniegt kopējo teritorijas platību, kā arī šeit nedrīkst ievadīt platību neattiecināmām ģeotelpiskām vienībām!" sqref="G9" xr:uid="{00000000-0002-0000-0300-000004000000}">
      <formula1>AND($G$42&lt;=$F$42, $G9*$E9&gt;0)</formula1>
    </dataValidation>
    <dataValidation type="custom" allowBlank="1" showInputMessage="1" showErrorMessage="1" error="Šis lauks drīkst saturēt tikai pozitīvas vērtības, kopējā ievadītā ģeotelpisko vienību platību summa nedrīkst pārsniegt kopējo teritorijas platību, kā arī šeit nedrīkst ievadīt platību neattiecināmām ģeotelpiskām vienībām!" sqref="G10:G11 G15:G16" xr:uid="{00000000-0002-0000-0300-000005000000}">
      <formula1>AND($G$28&lt;=$F$28, $G10*$E10&gt;0)</formula1>
    </dataValidation>
  </dataValidations>
  <pageMargins left="0.25" right="0.25" top="0.75" bottom="0.75" header="0.3" footer="0.3"/>
  <pageSetup paperSize="9" scale="52" fitToWidth="2" orientation="landscape" horizontalDpi="0" verticalDpi="0" r:id="rId1"/>
  <headerFooter>
    <oddFooter>&amp;A</oddFooter>
  </headerFooter>
  <legacyDrawing r:id="rId2"/>
  <extLst>
    <ext xmlns:x14="http://schemas.microsoft.com/office/spreadsheetml/2009/9/main" uri="{CCE6A557-97BC-4b89-ADB6-D9C93CAAB3DF}">
      <x14:dataValidations xmlns:xm="http://schemas.microsoft.com/office/excel/2006/main" count="1">
        <x14:dataValidation type="list" allowBlank="1" showErrorMessage="1" error="Šis datu lauks drīkst saturēt tikai vērtības &quot;1&quot; vai &quot;0&quot;" xr:uid="{00000000-0002-0000-0300-000006000000}">
          <x14:formula1>
            <xm:f>'inputlists-hid'!$B$5:$B$6</xm:f>
          </x14:formula1>
          <xm:sqref>E9:E40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F41"/>
  <sheetViews>
    <sheetView workbookViewId="0">
      <selection sqref="A1:XFD1048576"/>
    </sheetView>
  </sheetViews>
  <sheetFormatPr defaultColWidth="9" defaultRowHeight="15" x14ac:dyDescent="0.25"/>
  <cols>
    <col min="1" max="1" width="2.5703125" style="67" customWidth="1"/>
    <col min="2" max="2" width="9.42578125" style="67" customWidth="1"/>
    <col min="3" max="3" width="10.42578125" style="70" bestFit="1" customWidth="1"/>
    <col min="4" max="4" width="11.42578125" style="71" customWidth="1"/>
    <col min="5" max="5" width="65.28515625" style="67" bestFit="1" customWidth="1"/>
    <col min="6" max="16384" width="9" style="67"/>
  </cols>
  <sheetData>
    <row r="1" spans="2:5" x14ac:dyDescent="0.25">
      <c r="B1" s="382"/>
      <c r="C1" s="382"/>
      <c r="D1" s="382"/>
      <c r="E1" s="382"/>
    </row>
    <row r="2" spans="2:5" x14ac:dyDescent="0.25">
      <c r="B2" s="357" t="s">
        <v>264</v>
      </c>
      <c r="C2" s="357"/>
      <c r="D2" s="357"/>
      <c r="E2" s="357"/>
    </row>
    <row r="3" spans="2:5" ht="0.75" customHeight="1" x14ac:dyDescent="0.25">
      <c r="B3" s="68"/>
      <c r="C3" s="68"/>
      <c r="D3" s="68"/>
      <c r="E3" s="68"/>
    </row>
    <row r="4" spans="2:5" x14ac:dyDescent="0.25">
      <c r="B4" s="69"/>
    </row>
    <row r="5" spans="2:5" s="75" customFormat="1" x14ac:dyDescent="0.25">
      <c r="B5" s="72" t="s">
        <v>34</v>
      </c>
      <c r="C5" s="73" t="s">
        <v>12</v>
      </c>
      <c r="D5" s="74" t="s">
        <v>13</v>
      </c>
      <c r="E5" s="72" t="s">
        <v>14</v>
      </c>
    </row>
    <row r="6" spans="2:5" s="75" customFormat="1" x14ac:dyDescent="0.25">
      <c r="B6" s="76" t="s">
        <v>190</v>
      </c>
      <c r="C6" s="77">
        <v>1</v>
      </c>
      <c r="D6" s="78" t="s">
        <v>191</v>
      </c>
      <c r="E6" s="79" t="s">
        <v>239</v>
      </c>
    </row>
    <row r="7" spans="2:5" x14ac:dyDescent="0.25">
      <c r="B7" s="80" t="s">
        <v>15</v>
      </c>
      <c r="C7" s="81">
        <v>10</v>
      </c>
      <c r="D7" s="78" t="s">
        <v>16</v>
      </c>
      <c r="E7" s="82" t="s">
        <v>246</v>
      </c>
    </row>
    <row r="8" spans="2:5" x14ac:dyDescent="0.25">
      <c r="B8" s="379" t="s">
        <v>17</v>
      </c>
      <c r="C8" s="83">
        <v>12.5</v>
      </c>
      <c r="D8" s="71" t="s">
        <v>16</v>
      </c>
      <c r="E8" s="82" t="s">
        <v>247</v>
      </c>
    </row>
    <row r="9" spans="2:5" x14ac:dyDescent="0.25">
      <c r="B9" s="381"/>
      <c r="C9" s="84">
        <v>0.25</v>
      </c>
      <c r="D9" s="85" t="s">
        <v>18</v>
      </c>
      <c r="E9" s="86" t="s">
        <v>19</v>
      </c>
    </row>
    <row r="10" spans="2:5" x14ac:dyDescent="0.25">
      <c r="B10" s="87" t="s">
        <v>45</v>
      </c>
      <c r="C10" s="83">
        <v>60.95</v>
      </c>
      <c r="D10" s="85" t="s">
        <v>119</v>
      </c>
      <c r="E10" s="82" t="s">
        <v>248</v>
      </c>
    </row>
    <row r="11" spans="2:5" x14ac:dyDescent="0.25">
      <c r="B11" s="87" t="s">
        <v>52</v>
      </c>
      <c r="C11" s="83">
        <v>20</v>
      </c>
      <c r="D11" s="88" t="s">
        <v>119</v>
      </c>
      <c r="E11" s="82" t="s">
        <v>249</v>
      </c>
    </row>
    <row r="12" spans="2:5" x14ac:dyDescent="0.25">
      <c r="B12" s="87" t="s">
        <v>64</v>
      </c>
      <c r="C12" s="83">
        <v>24331.200000000001</v>
      </c>
      <c r="D12" s="85" t="s">
        <v>133</v>
      </c>
      <c r="E12" s="82" t="s">
        <v>250</v>
      </c>
    </row>
    <row r="13" spans="2:5" x14ac:dyDescent="0.25">
      <c r="B13" s="87" t="s">
        <v>72</v>
      </c>
      <c r="C13" s="83">
        <v>3</v>
      </c>
      <c r="D13" s="78" t="s">
        <v>16</v>
      </c>
      <c r="E13" s="82" t="s">
        <v>251</v>
      </c>
    </row>
    <row r="14" spans="2:5" x14ac:dyDescent="0.25">
      <c r="B14" s="379" t="s">
        <v>17</v>
      </c>
      <c r="C14" s="89">
        <v>241900</v>
      </c>
      <c r="D14" s="85" t="s">
        <v>20</v>
      </c>
      <c r="E14" s="86" t="s">
        <v>21</v>
      </c>
    </row>
    <row r="15" spans="2:5" x14ac:dyDescent="0.25">
      <c r="B15" s="381"/>
      <c r="C15" s="90">
        <v>100</v>
      </c>
      <c r="D15" s="85" t="s">
        <v>22</v>
      </c>
      <c r="E15" s="86" t="s">
        <v>23</v>
      </c>
    </row>
    <row r="16" spans="2:5" x14ac:dyDescent="0.25">
      <c r="B16" s="379" t="s">
        <v>47</v>
      </c>
      <c r="C16" s="91">
        <v>0.25</v>
      </c>
      <c r="D16" s="85" t="s">
        <v>18</v>
      </c>
      <c r="E16" s="92" t="s">
        <v>122</v>
      </c>
    </row>
    <row r="17" spans="2:5" x14ac:dyDescent="0.25">
      <c r="B17" s="380"/>
      <c r="C17" s="90">
        <v>2500</v>
      </c>
      <c r="D17" s="85" t="s">
        <v>129</v>
      </c>
      <c r="E17" s="86" t="s">
        <v>128</v>
      </c>
    </row>
    <row r="18" spans="2:5" x14ac:dyDescent="0.25">
      <c r="B18" s="381"/>
      <c r="C18" s="90">
        <v>100</v>
      </c>
      <c r="D18" s="85" t="s">
        <v>16</v>
      </c>
      <c r="E18" s="86" t="s">
        <v>130</v>
      </c>
    </row>
    <row r="19" spans="2:5" x14ac:dyDescent="0.25">
      <c r="B19" s="379" t="s">
        <v>58</v>
      </c>
      <c r="C19" s="93">
        <v>43.2</v>
      </c>
      <c r="D19" s="94" t="s">
        <v>133</v>
      </c>
      <c r="E19" s="86" t="s">
        <v>192</v>
      </c>
    </row>
    <row r="20" spans="2:5" x14ac:dyDescent="0.25">
      <c r="B20" s="381"/>
      <c r="C20" s="93">
        <v>64.489999999999995</v>
      </c>
      <c r="D20" s="94" t="s">
        <v>133</v>
      </c>
      <c r="E20" s="86" t="s">
        <v>193</v>
      </c>
    </row>
    <row r="21" spans="2:5" s="29" customFormat="1" x14ac:dyDescent="0.25">
      <c r="B21" s="74" t="s">
        <v>162</v>
      </c>
      <c r="C21" s="93">
        <v>2458.1</v>
      </c>
      <c r="D21" s="94" t="s">
        <v>133</v>
      </c>
      <c r="E21" s="95" t="s">
        <v>137</v>
      </c>
    </row>
    <row r="22" spans="2:5" s="29" customFormat="1" x14ac:dyDescent="0.25">
      <c r="B22" s="74" t="s">
        <v>69</v>
      </c>
      <c r="C22" s="93">
        <v>7514.8</v>
      </c>
      <c r="D22" s="94" t="s">
        <v>133</v>
      </c>
      <c r="E22" s="95" t="s">
        <v>144</v>
      </c>
    </row>
    <row r="23" spans="2:5" s="29" customFormat="1" x14ac:dyDescent="0.25">
      <c r="B23" s="74" t="s">
        <v>75</v>
      </c>
      <c r="C23" s="93">
        <v>146</v>
      </c>
      <c r="D23" s="94" t="s">
        <v>133</v>
      </c>
      <c r="E23" s="95" t="s">
        <v>150</v>
      </c>
    </row>
    <row r="24" spans="2:5" s="29" customFormat="1" x14ac:dyDescent="0.25">
      <c r="B24" s="74" t="s">
        <v>80</v>
      </c>
      <c r="C24" s="93">
        <v>6892.55</v>
      </c>
      <c r="D24" s="94" t="s">
        <v>133</v>
      </c>
      <c r="E24" s="95" t="s">
        <v>155</v>
      </c>
    </row>
    <row r="25" spans="2:5" s="29" customFormat="1" x14ac:dyDescent="0.25">
      <c r="B25" s="379" t="s">
        <v>85</v>
      </c>
      <c r="C25" s="96">
        <v>245.58</v>
      </c>
      <c r="D25" s="94" t="s">
        <v>133</v>
      </c>
      <c r="E25" s="95" t="s">
        <v>156</v>
      </c>
    </row>
    <row r="26" spans="2:5" s="29" customFormat="1" x14ac:dyDescent="0.25">
      <c r="B26" s="380"/>
      <c r="C26" s="96">
        <v>19.649999999999999</v>
      </c>
      <c r="D26" s="94" t="s">
        <v>133</v>
      </c>
      <c r="E26" s="95" t="s">
        <v>157</v>
      </c>
    </row>
    <row r="27" spans="2:5" s="29" customFormat="1" x14ac:dyDescent="0.25">
      <c r="B27" s="381"/>
      <c r="C27" s="96">
        <v>12.28</v>
      </c>
      <c r="D27" s="94" t="s">
        <v>133</v>
      </c>
      <c r="E27" s="95" t="s">
        <v>158</v>
      </c>
    </row>
    <row r="28" spans="2:5" s="29" customFormat="1" x14ac:dyDescent="0.25">
      <c r="B28" s="74" t="s">
        <v>88</v>
      </c>
      <c r="C28" s="96">
        <v>138.19999999999999</v>
      </c>
      <c r="D28" s="94" t="s">
        <v>133</v>
      </c>
      <c r="E28" s="95" t="s">
        <v>160</v>
      </c>
    </row>
    <row r="29" spans="2:5" s="29" customFormat="1" x14ac:dyDescent="0.25">
      <c r="B29" s="74" t="s">
        <v>94</v>
      </c>
      <c r="C29" s="96">
        <v>496.3</v>
      </c>
      <c r="D29" s="94" t="s">
        <v>133</v>
      </c>
      <c r="E29" s="95" t="s">
        <v>163</v>
      </c>
    </row>
    <row r="30" spans="2:5" s="29" customFormat="1" x14ac:dyDescent="0.25">
      <c r="B30" s="74" t="s">
        <v>97</v>
      </c>
      <c r="C30" s="93">
        <v>1790.3</v>
      </c>
      <c r="D30" s="94" t="s">
        <v>133</v>
      </c>
      <c r="E30" s="95" t="s">
        <v>164</v>
      </c>
    </row>
    <row r="31" spans="2:5" s="29" customFormat="1" x14ac:dyDescent="0.25">
      <c r="B31" s="379" t="s">
        <v>103</v>
      </c>
      <c r="C31" s="96">
        <v>1.23</v>
      </c>
      <c r="D31" s="94" t="s">
        <v>133</v>
      </c>
      <c r="E31" s="95" t="s">
        <v>166</v>
      </c>
    </row>
    <row r="32" spans="2:5" s="29" customFormat="1" x14ac:dyDescent="0.25">
      <c r="B32" s="381"/>
      <c r="C32" s="96">
        <v>36.22</v>
      </c>
      <c r="D32" s="94" t="s">
        <v>133</v>
      </c>
      <c r="E32" s="95" t="s">
        <v>167</v>
      </c>
    </row>
    <row r="33" spans="2:6" s="29" customFormat="1" x14ac:dyDescent="0.25">
      <c r="B33" s="74" t="s">
        <v>106</v>
      </c>
      <c r="C33" s="93">
        <v>1789.9</v>
      </c>
      <c r="D33" s="94" t="s">
        <v>133</v>
      </c>
      <c r="E33" s="95" t="s">
        <v>171</v>
      </c>
    </row>
    <row r="34" spans="2:6" s="29" customFormat="1" x14ac:dyDescent="0.25">
      <c r="B34" s="74" t="s">
        <v>110</v>
      </c>
      <c r="C34" s="97">
        <v>0.247</v>
      </c>
      <c r="D34" s="94" t="s">
        <v>133</v>
      </c>
      <c r="E34" s="95" t="s">
        <v>173</v>
      </c>
    </row>
    <row r="35" spans="2:6" s="29" customFormat="1" x14ac:dyDescent="0.25">
      <c r="B35" s="74" t="s">
        <v>113</v>
      </c>
      <c r="C35" s="97">
        <v>0.98099999999999998</v>
      </c>
      <c r="D35" s="94" t="s">
        <v>133</v>
      </c>
      <c r="E35" s="95" t="s">
        <v>177</v>
      </c>
    </row>
    <row r="36" spans="2:6" s="29" customFormat="1" x14ac:dyDescent="0.25">
      <c r="B36" s="74" t="s">
        <v>116</v>
      </c>
      <c r="C36" s="93">
        <v>2089.36</v>
      </c>
      <c r="D36" s="94" t="s">
        <v>133</v>
      </c>
      <c r="E36" s="95" t="s">
        <v>180</v>
      </c>
    </row>
    <row r="37" spans="2:6" s="29" customFormat="1" x14ac:dyDescent="0.25"/>
    <row r="38" spans="2:6" s="29" customFormat="1" x14ac:dyDescent="0.25"/>
    <row r="39" spans="2:6" x14ac:dyDescent="0.25">
      <c r="B39" s="378" t="s">
        <v>243</v>
      </c>
      <c r="C39" s="378"/>
      <c r="D39" s="378"/>
      <c r="E39" s="378"/>
      <c r="F39" s="29"/>
    </row>
    <row r="40" spans="2:6" x14ac:dyDescent="0.25">
      <c r="B40" s="72" t="s">
        <v>34</v>
      </c>
      <c r="C40" s="73" t="s">
        <v>12</v>
      </c>
      <c r="D40" s="74" t="s">
        <v>13</v>
      </c>
      <c r="E40" s="76" t="s">
        <v>14</v>
      </c>
    </row>
    <row r="41" spans="2:6" x14ac:dyDescent="0.25">
      <c r="B41" s="74" t="s">
        <v>17</v>
      </c>
      <c r="C41" s="98">
        <f>'3. Finanšu-statistiskās konst.'!C14*'3. Finanšu-statistiskās konst.'!C9</f>
        <v>60475</v>
      </c>
      <c r="D41" s="99" t="s">
        <v>20</v>
      </c>
      <c r="E41" s="100" t="s">
        <v>118</v>
      </c>
      <c r="F41" s="101"/>
    </row>
  </sheetData>
  <sheetProtection password="AA5E" sheet="1" objects="1" scenarios="1"/>
  <mergeCells count="9">
    <mergeCell ref="B39:E39"/>
    <mergeCell ref="B25:B27"/>
    <mergeCell ref="B31:B32"/>
    <mergeCell ref="B19:B20"/>
    <mergeCell ref="B1:E1"/>
    <mergeCell ref="B2:E2"/>
    <mergeCell ref="B14:B15"/>
    <mergeCell ref="B16:B18"/>
    <mergeCell ref="B8:B9"/>
  </mergeCells>
  <dataValidations count="2">
    <dataValidation type="decimal" allowBlank="1" showInputMessage="1" showErrorMessage="1" error="Šis datu lauks drīkst saturēt tikai skaitļus" sqref="C6" xr:uid="{00000000-0002-0000-0400-000000000000}">
      <formula1>-100</formula1>
      <formula2>100</formula2>
    </dataValidation>
    <dataValidation type="decimal" operator="greaterThanOrEqual" allowBlank="1" showErrorMessage="1" error="Šis datu lauks drīkst saturēt tikai pozitīvas vērtības vai &quot;0&quot;" sqref="C7:C13" xr:uid="{00000000-0002-0000-0400-000001000000}">
      <formula1>0</formula1>
    </dataValidation>
  </dataValidations>
  <pageMargins left="0.23622047244094491" right="0.23622047244094491" top="0.74803149606299213" bottom="0.74803149606299213" header="0.31496062992125984" footer="0.31496062992125984"/>
  <pageSetup paperSize="9" orientation="portrait" horizontalDpi="0" verticalDpi="0" r:id="rId1"/>
  <headerFooter>
    <oddFooter>&amp;A</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L38"/>
  <sheetViews>
    <sheetView topLeftCell="A2" zoomScale="80" zoomScaleNormal="80" workbookViewId="0">
      <selection activeCell="A2" sqref="A1:XFD1048576"/>
    </sheetView>
  </sheetViews>
  <sheetFormatPr defaultColWidth="9" defaultRowHeight="15" x14ac:dyDescent="0.25"/>
  <cols>
    <col min="1" max="1" width="3.5703125" style="8" customWidth="1"/>
    <col min="2" max="2" width="10.140625" style="8" customWidth="1"/>
    <col min="3" max="3" width="37.140625" style="8" customWidth="1"/>
    <col min="4" max="4" width="44.140625" style="8" customWidth="1"/>
    <col min="5" max="5" width="11.140625" style="8" customWidth="1"/>
    <col min="6" max="7" width="10" style="10" bestFit="1" customWidth="1"/>
    <col min="8" max="8" width="1.5703125" style="8" customWidth="1"/>
    <col min="9" max="9" width="10" style="10" bestFit="1" customWidth="1"/>
    <col min="10" max="10" width="13.5703125" style="17" bestFit="1" customWidth="1"/>
    <col min="11" max="12" width="10" style="10" bestFit="1" customWidth="1"/>
    <col min="13" max="16384" width="9" style="8"/>
  </cols>
  <sheetData>
    <row r="2" spans="2:12" x14ac:dyDescent="0.25">
      <c r="B2" s="385" t="s">
        <v>265</v>
      </c>
      <c r="C2" s="385"/>
      <c r="D2" s="385"/>
      <c r="E2" s="385"/>
      <c r="F2" s="385"/>
      <c r="G2" s="385"/>
      <c r="I2" s="261"/>
      <c r="J2" s="13"/>
      <c r="K2" s="261"/>
      <c r="L2" s="261"/>
    </row>
    <row r="3" spans="2:12" x14ac:dyDescent="0.25">
      <c r="B3" s="12"/>
      <c r="C3" s="12"/>
      <c r="D3" s="12"/>
      <c r="E3" s="12"/>
      <c r="F3" s="12"/>
      <c r="G3" s="12"/>
      <c r="I3" s="12"/>
      <c r="J3" s="14"/>
      <c r="K3" s="12"/>
      <c r="L3" s="12"/>
    </row>
    <row r="4" spans="2:12" ht="58.7" customHeight="1" x14ac:dyDescent="0.25">
      <c r="B4" s="386" t="str">
        <f>'2. Datu ievade'!B8</f>
        <v xml:space="preserve">Ģeotelpiskās vienības pēc zemes seguma veida
Ekosistēma // Apakšsistēma/ģeotelpiskā vienība (1.līmenis) // Apakšsistēma/ģeotelpiskā vienība (2.līmenis)
</v>
      </c>
      <c r="C4" s="386"/>
      <c r="D4" s="386"/>
      <c r="E4" s="3" t="str">
        <f>'2. Datu ievade'!E8</f>
        <v>Attiecināms
1/0</v>
      </c>
      <c r="F4" s="5" t="str">
        <f>'2. Datu ievade'!F8</f>
        <v>Platība (ha):
pašreizējā situācija
(scenāriji
1, 2)</v>
      </c>
      <c r="G4" s="5" t="str">
        <f>'2. Datu ievade'!G8</f>
        <v>Platība (ha):
nekontrolēta attīstība
(scenārijs 3)</v>
      </c>
      <c r="I4" s="5" t="s">
        <v>254</v>
      </c>
      <c r="J4" s="15" t="s">
        <v>255</v>
      </c>
      <c r="K4" s="5" t="s">
        <v>256</v>
      </c>
      <c r="L4" s="5" t="s">
        <v>257</v>
      </c>
    </row>
    <row r="5" spans="2:12" x14ac:dyDescent="0.25">
      <c r="B5" s="315" t="str">
        <f>'2. Datu ievade'!B9</f>
        <v>Pludmale</v>
      </c>
      <c r="C5" s="315"/>
      <c r="D5" s="315"/>
      <c r="E5" s="11">
        <f>'2. Datu ievade'!E9</f>
        <v>1</v>
      </c>
      <c r="F5" s="6">
        <f>'2. Datu ievade'!F9</f>
        <v>16.399999999999999</v>
      </c>
      <c r="G5" s="6">
        <f>IF(E5&gt;0,'2. Datu ievade'!G9,0)</f>
        <v>16.399999999999999</v>
      </c>
      <c r="I5" s="6">
        <f>IF(AND(G5=0,OR(E5=0,F5=0)),0,IF(G5=0,F5,0))</f>
        <v>0</v>
      </c>
      <c r="J5" s="16">
        <f>IF(I5&gt;0,(F$38-G$38*E5)/I$38,0)</f>
        <v>0</v>
      </c>
      <c r="K5" s="6">
        <f>IF(I5&gt;0,I5*J5,0)</f>
        <v>0</v>
      </c>
      <c r="L5" s="6">
        <f>IF(K5&gt;0,K5,IF(E5=0,0,G5))</f>
        <v>16.399999999999999</v>
      </c>
    </row>
    <row r="6" spans="2:12" x14ac:dyDescent="0.25">
      <c r="B6" s="319" t="str">
        <f>'2. Datu ievade'!B10</f>
        <v>Kāpas</v>
      </c>
      <c r="C6" s="315" t="str">
        <f>'2. Datu ievade'!C10</f>
        <v>Embrionālās kāpas (biotops 2110)</v>
      </c>
      <c r="D6" s="315"/>
      <c r="E6" s="11">
        <f>'2. Datu ievade'!E10</f>
        <v>1</v>
      </c>
      <c r="F6" s="6">
        <f>'2. Datu ievade'!F10</f>
        <v>0.85</v>
      </c>
      <c r="G6" s="6">
        <f>IF(E6&gt;0,'2. Datu ievade'!G10,0)</f>
        <v>0.85</v>
      </c>
      <c r="I6" s="6">
        <f t="shared" ref="I6:I36" si="0">IF(AND(G6=0,OR(E6=0,F6=0)),0,IF(G6=0,F6,0))</f>
        <v>0</v>
      </c>
      <c r="J6" s="16">
        <f t="shared" ref="J6:J36" si="1">IF(I6&gt;0,(F$38-G$38*E6)/I$38,0)</f>
        <v>0</v>
      </c>
      <c r="K6" s="6">
        <f t="shared" ref="K6:K36" si="2">IF(I6&gt;0,I6*J6,0)</f>
        <v>0</v>
      </c>
      <c r="L6" s="6">
        <f t="shared" ref="L6:L36" si="3">IF(K6&gt;0,K6,IF(E6=0,0,G6))</f>
        <v>0.85</v>
      </c>
    </row>
    <row r="7" spans="2:12" x14ac:dyDescent="0.25">
      <c r="B7" s="320"/>
      <c r="C7" s="315" t="str">
        <f>'2. Datu ievade'!C11</f>
        <v>Priekškāpas (biotops 2120)</v>
      </c>
      <c r="D7" s="315"/>
      <c r="E7" s="11">
        <f>'2. Datu ievade'!E11</f>
        <v>1</v>
      </c>
      <c r="F7" s="6">
        <f>'2. Datu ievade'!F11</f>
        <v>8.3800000000000008</v>
      </c>
      <c r="G7" s="6">
        <f>IF(E7&gt;0,'2. Datu ievade'!G11,0)</f>
        <v>8.3800000000000008</v>
      </c>
      <c r="I7" s="6">
        <f t="shared" si="0"/>
        <v>0</v>
      </c>
      <c r="J7" s="16">
        <f t="shared" si="1"/>
        <v>0</v>
      </c>
      <c r="K7" s="6">
        <f t="shared" si="2"/>
        <v>0</v>
      </c>
      <c r="L7" s="6">
        <f t="shared" si="3"/>
        <v>8.3800000000000008</v>
      </c>
    </row>
    <row r="8" spans="2:12" x14ac:dyDescent="0.25">
      <c r="B8" s="320"/>
      <c r="C8" s="315" t="str">
        <f>'2. Datu ievade'!C12</f>
        <v>Lietotāja definēta papildus ģeotelpiskā vienība (citi jūras un iesāļu augteņu biotopi un/vai piejūras un iekšzemes kāpu biotopi)</v>
      </c>
      <c r="D8" s="315"/>
      <c r="E8" s="11">
        <f>'2. Datu ievade'!E12</f>
        <v>0</v>
      </c>
      <c r="F8" s="6">
        <f>'2. Datu ievade'!F12</f>
        <v>0</v>
      </c>
      <c r="G8" s="6">
        <f>IF(E8&gt;0,'2. Datu ievade'!G12,0)</f>
        <v>0</v>
      </c>
      <c r="I8" s="6">
        <f t="shared" si="0"/>
        <v>0</v>
      </c>
      <c r="J8" s="16">
        <f t="shared" si="1"/>
        <v>0</v>
      </c>
      <c r="K8" s="6">
        <f t="shared" si="2"/>
        <v>0</v>
      </c>
      <c r="L8" s="6">
        <f t="shared" si="3"/>
        <v>0</v>
      </c>
    </row>
    <row r="9" spans="2:12" x14ac:dyDescent="0.25">
      <c r="B9" s="320"/>
      <c r="C9" s="315" t="str">
        <f>'2. Datu ievade'!C13</f>
        <v>Lietotāja definēta papildus ģeotelpiskā vienība (citi jūras un iesāļu augteņu biotopi un/vai piejūras un iekšzemes kāpu biotopi)</v>
      </c>
      <c r="D9" s="315"/>
      <c r="E9" s="11">
        <f>'2. Datu ievade'!E13</f>
        <v>0</v>
      </c>
      <c r="F9" s="6">
        <f>'2. Datu ievade'!F13</f>
        <v>0</v>
      </c>
      <c r="G9" s="6">
        <f>IF(E9&gt;0,'2. Datu ievade'!G13,0)</f>
        <v>0</v>
      </c>
      <c r="I9" s="6">
        <f t="shared" si="0"/>
        <v>0</v>
      </c>
      <c r="J9" s="16">
        <f t="shared" si="1"/>
        <v>0</v>
      </c>
      <c r="K9" s="6">
        <f t="shared" si="2"/>
        <v>0</v>
      </c>
      <c r="L9" s="6">
        <f t="shared" si="3"/>
        <v>0</v>
      </c>
    </row>
    <row r="10" spans="2:12" x14ac:dyDescent="0.25">
      <c r="B10" s="321"/>
      <c r="C10" s="315" t="str">
        <f>'2. Datu ievade'!C14</f>
        <v>Lietotāja definēta papildus ģeotelpiskā vienība (citi jūras un iesāļu augteņu biotopi un/vai piejūras un iekšzemes kāpu biotopi)</v>
      </c>
      <c r="D10" s="315"/>
      <c r="E10" s="11">
        <f>'2. Datu ievade'!E14</f>
        <v>0</v>
      </c>
      <c r="F10" s="6">
        <f>'2. Datu ievade'!F14</f>
        <v>0</v>
      </c>
      <c r="G10" s="6">
        <f>IF(E10&gt;0,'2. Datu ievade'!G14,0)</f>
        <v>0</v>
      </c>
      <c r="I10" s="6">
        <f t="shared" si="0"/>
        <v>0</v>
      </c>
      <c r="J10" s="16">
        <f t="shared" si="1"/>
        <v>0</v>
      </c>
      <c r="K10" s="6">
        <f t="shared" si="2"/>
        <v>0</v>
      </c>
      <c r="L10" s="6">
        <f t="shared" si="3"/>
        <v>0</v>
      </c>
    </row>
    <row r="11" spans="2:12" ht="14.25" customHeight="1" x14ac:dyDescent="0.25">
      <c r="B11" s="319" t="str">
        <f>'2. Datu ievade'!B15</f>
        <v>Upes un ezeri</v>
      </c>
      <c r="C11" s="322" t="str">
        <f>'2. Datu ievade'!C15</f>
        <v>Dabiski upju posmi (biotops 3260)</v>
      </c>
      <c r="D11" s="217" t="str">
        <f>'2. Datu ievade'!D15</f>
        <v>Maza, strauja (ritrāla) upe: INČUPE</v>
      </c>
      <c r="E11" s="11">
        <f>'2. Datu ievade'!E15</f>
        <v>1</v>
      </c>
      <c r="F11" s="6">
        <f>'2. Datu ievade'!F15</f>
        <v>3.71</v>
      </c>
      <c r="G11" s="6">
        <f>IF(E11&gt;0,'2. Datu ievade'!G15,0)</f>
        <v>3.71</v>
      </c>
      <c r="I11" s="6">
        <f t="shared" si="0"/>
        <v>0</v>
      </c>
      <c r="J11" s="16">
        <f t="shared" si="1"/>
        <v>0</v>
      </c>
      <c r="K11" s="6">
        <f t="shared" si="2"/>
        <v>0</v>
      </c>
      <c r="L11" s="6">
        <f t="shared" si="3"/>
        <v>3.71</v>
      </c>
    </row>
    <row r="12" spans="2:12" x14ac:dyDescent="0.25">
      <c r="B12" s="320"/>
      <c r="C12" s="323">
        <f>'2. Datu ievade'!C16</f>
        <v>0</v>
      </c>
      <c r="D12" s="217" t="str">
        <f>'2. Datu ievade'!D16</f>
        <v>Vidēja, strauja (ritrāla) upe: PĒTERUPE</v>
      </c>
      <c r="E12" s="11">
        <f>'2. Datu ievade'!E16</f>
        <v>1</v>
      </c>
      <c r="F12" s="6">
        <f>'2. Datu ievade'!F16</f>
        <v>3.71</v>
      </c>
      <c r="G12" s="6">
        <f>IF(E12&gt;0,'2. Datu ievade'!G16,0)</f>
        <v>3.71</v>
      </c>
      <c r="I12" s="6">
        <f t="shared" si="0"/>
        <v>0</v>
      </c>
      <c r="J12" s="16">
        <f t="shared" si="1"/>
        <v>0</v>
      </c>
      <c r="K12" s="6">
        <f t="shared" si="2"/>
        <v>0</v>
      </c>
      <c r="L12" s="6">
        <f t="shared" si="3"/>
        <v>3.71</v>
      </c>
    </row>
    <row r="13" spans="2:12" x14ac:dyDescent="0.25">
      <c r="B13" s="320"/>
      <c r="C13" s="324"/>
      <c r="D13" s="217" t="str">
        <f>'2. Datu ievade'!D17</f>
        <v>Upes vai tās posma nosaukums</v>
      </c>
      <c r="E13" s="11">
        <f>'2. Datu ievade'!E17</f>
        <v>0</v>
      </c>
      <c r="F13" s="6">
        <f>'2. Datu ievade'!F17</f>
        <v>0</v>
      </c>
      <c r="G13" s="6">
        <f>IF(E13&gt;0,'2. Datu ievade'!G17,0)</f>
        <v>0</v>
      </c>
      <c r="I13" s="6">
        <f t="shared" si="0"/>
        <v>0</v>
      </c>
      <c r="J13" s="16">
        <f t="shared" si="1"/>
        <v>0</v>
      </c>
      <c r="K13" s="6">
        <f t="shared" si="2"/>
        <v>0</v>
      </c>
      <c r="L13" s="6">
        <f t="shared" si="3"/>
        <v>0</v>
      </c>
    </row>
    <row r="14" spans="2:12" x14ac:dyDescent="0.25">
      <c r="B14" s="320"/>
      <c r="C14" s="330" t="str">
        <f>'2. Datu ievade'!C18:D18</f>
        <v xml:space="preserve">Lietotāja definēta papildus ģeotelpiskā vienība (citi saldūdeņu biotopi vai upju/ezeru tipi) </v>
      </c>
      <c r="D14" s="326"/>
      <c r="E14" s="11">
        <f>'2. Datu ievade'!E18</f>
        <v>0</v>
      </c>
      <c r="F14" s="6">
        <f>'2. Datu ievade'!F18</f>
        <v>0</v>
      </c>
      <c r="G14" s="6">
        <f>IF(E14&gt;0,'2. Datu ievade'!G18,0)</f>
        <v>0</v>
      </c>
      <c r="I14" s="6">
        <f t="shared" si="0"/>
        <v>0</v>
      </c>
      <c r="J14" s="16">
        <f t="shared" si="1"/>
        <v>0</v>
      </c>
      <c r="K14" s="6">
        <f t="shared" si="2"/>
        <v>0</v>
      </c>
      <c r="L14" s="6">
        <f t="shared" si="3"/>
        <v>0</v>
      </c>
    </row>
    <row r="15" spans="2:12" x14ac:dyDescent="0.25">
      <c r="B15" s="320"/>
      <c r="C15" s="330" t="str">
        <f>'2. Datu ievade'!C19:D19</f>
        <v xml:space="preserve">Lietotāja definēta papildus ģeotelpiskā vienība (citi saldūdeņu biotopi vai upju/ezeru tipi) </v>
      </c>
      <c r="D15" s="326"/>
      <c r="E15" s="11">
        <f>'2. Datu ievade'!E19</f>
        <v>0</v>
      </c>
      <c r="F15" s="6">
        <f>'2. Datu ievade'!F19</f>
        <v>0</v>
      </c>
      <c r="G15" s="6">
        <f>IF(E15&gt;0,'2. Datu ievade'!G19,0)</f>
        <v>0</v>
      </c>
      <c r="I15" s="6">
        <f t="shared" si="0"/>
        <v>0</v>
      </c>
      <c r="J15" s="16">
        <f t="shared" si="1"/>
        <v>0</v>
      </c>
      <c r="K15" s="6">
        <f t="shared" si="2"/>
        <v>0</v>
      </c>
      <c r="L15" s="6">
        <f t="shared" si="3"/>
        <v>0</v>
      </c>
    </row>
    <row r="16" spans="2:12" x14ac:dyDescent="0.25">
      <c r="B16" s="321"/>
      <c r="C16" s="330" t="str">
        <f>'2. Datu ievade'!C20:D20</f>
        <v xml:space="preserve">Lietotāja definēta papildus ģeotelpiskā vienība (citi saldūdeņu biotopi vai upju/ezeru tipi) </v>
      </c>
      <c r="D16" s="326"/>
      <c r="E16" s="11">
        <f>'2. Datu ievade'!E20</f>
        <v>0</v>
      </c>
      <c r="F16" s="6">
        <f>'2. Datu ievade'!F20</f>
        <v>0</v>
      </c>
      <c r="G16" s="6">
        <f>IF(E16&gt;0,'2. Datu ievade'!G20,0)</f>
        <v>0</v>
      </c>
      <c r="I16" s="6">
        <f t="shared" si="0"/>
        <v>0</v>
      </c>
      <c r="J16" s="16">
        <f t="shared" si="1"/>
        <v>0</v>
      </c>
      <c r="K16" s="6">
        <f t="shared" si="2"/>
        <v>0</v>
      </c>
      <c r="L16" s="6">
        <f t="shared" si="3"/>
        <v>0</v>
      </c>
    </row>
    <row r="17" spans="2:12" ht="14.25" customHeight="1" x14ac:dyDescent="0.25">
      <c r="B17" s="327" t="str">
        <f>'2. Datu ievade'!B21</f>
        <v>Meži</v>
      </c>
      <c r="C17" s="331" t="str">
        <f>'2. Datu ievade'!C21</f>
        <v>Mežainas piejūras kāpas (biotops 2180)/Veci vai dabiski boreāli meži (biotops 9010*)</v>
      </c>
      <c r="D17" s="156" t="str">
        <f>'2. Datu ievade'!D21</f>
        <v>pieaugusi un pāraugusi audze</v>
      </c>
      <c r="E17" s="11">
        <f>'2. Datu ievade'!E21</f>
        <v>1</v>
      </c>
      <c r="F17" s="6">
        <f>'2. Datu ievade'!F21</f>
        <v>12.05</v>
      </c>
      <c r="G17" s="6">
        <f>IF(E17&gt;0,'2. Datu ievade'!G21,0)</f>
        <v>6</v>
      </c>
      <c r="I17" s="6">
        <f t="shared" si="0"/>
        <v>0</v>
      </c>
      <c r="J17" s="16">
        <f t="shared" si="1"/>
        <v>0</v>
      </c>
      <c r="K17" s="6">
        <f t="shared" si="2"/>
        <v>0</v>
      </c>
      <c r="L17" s="6">
        <f t="shared" si="3"/>
        <v>6</v>
      </c>
    </row>
    <row r="18" spans="2:12" x14ac:dyDescent="0.25">
      <c r="B18" s="328"/>
      <c r="C18" s="331"/>
      <c r="D18" s="156" t="str">
        <f>'2. Datu ievade'!D22</f>
        <v>vidēja vecuma un briestaudzes</v>
      </c>
      <c r="E18" s="11">
        <f>'2. Datu ievade'!E22</f>
        <v>1</v>
      </c>
      <c r="F18" s="6">
        <f>'2. Datu ievade'!F22</f>
        <v>12.43</v>
      </c>
      <c r="G18" s="6">
        <f>IF(E18&gt;0,'2. Datu ievade'!G22,0)</f>
        <v>6</v>
      </c>
      <c r="I18" s="6">
        <f t="shared" si="0"/>
        <v>0</v>
      </c>
      <c r="J18" s="16">
        <f t="shared" si="1"/>
        <v>0</v>
      </c>
      <c r="K18" s="6">
        <f t="shared" si="2"/>
        <v>0</v>
      </c>
      <c r="L18" s="6">
        <f t="shared" si="3"/>
        <v>6</v>
      </c>
    </row>
    <row r="19" spans="2:12" ht="14.25" customHeight="1" x14ac:dyDescent="0.25">
      <c r="B19" s="328"/>
      <c r="C19" s="331" t="str">
        <f>'2. Datu ievade'!C23</f>
        <v>Mežainas piejūras kāpas (biotops 2180)</v>
      </c>
      <c r="D19" s="156" t="str">
        <f>'2. Datu ievade'!D23</f>
        <v>pieaugusi un pāraugusi audze</v>
      </c>
      <c r="E19" s="11">
        <f>'2. Datu ievade'!E23</f>
        <v>1</v>
      </c>
      <c r="F19" s="6">
        <f>'2. Datu ievade'!F23</f>
        <v>13.39</v>
      </c>
      <c r="G19" s="6">
        <f>IF(E19&gt;0,'2. Datu ievade'!G23,0)</f>
        <v>7</v>
      </c>
      <c r="I19" s="6">
        <f t="shared" si="0"/>
        <v>0</v>
      </c>
      <c r="J19" s="16">
        <f t="shared" si="1"/>
        <v>0</v>
      </c>
      <c r="K19" s="6">
        <f t="shared" si="2"/>
        <v>0</v>
      </c>
      <c r="L19" s="6">
        <f t="shared" si="3"/>
        <v>7</v>
      </c>
    </row>
    <row r="20" spans="2:12" x14ac:dyDescent="0.25">
      <c r="B20" s="328"/>
      <c r="C20" s="331"/>
      <c r="D20" s="156" t="str">
        <f>'2. Datu ievade'!D24</f>
        <v>vidēja vecuma un briestaudzes</v>
      </c>
      <c r="E20" s="11">
        <f>'2. Datu ievade'!E24</f>
        <v>1</v>
      </c>
      <c r="F20" s="6">
        <f>'2. Datu ievade'!F24</f>
        <v>22.85</v>
      </c>
      <c r="G20" s="6">
        <f>IF(E20&gt;0,'2. Datu ievade'!G24,0)</f>
        <v>12</v>
      </c>
      <c r="I20" s="6">
        <f t="shared" si="0"/>
        <v>0</v>
      </c>
      <c r="J20" s="16">
        <f t="shared" si="1"/>
        <v>0</v>
      </c>
      <c r="K20" s="6">
        <f t="shared" si="2"/>
        <v>0</v>
      </c>
      <c r="L20" s="6">
        <f t="shared" si="3"/>
        <v>12</v>
      </c>
    </row>
    <row r="21" spans="2:12" x14ac:dyDescent="0.25">
      <c r="B21" s="328"/>
      <c r="C21" s="330" t="str">
        <f>'2. Datu ievade'!C25:D25</f>
        <v>Lietotāja definēta papildus ģeotelpiskā vienība (citi meža biotopi un/vai meža tipi)</v>
      </c>
      <c r="D21" s="326"/>
      <c r="E21" s="11">
        <f>'2. Datu ievade'!E25</f>
        <v>0</v>
      </c>
      <c r="F21" s="6">
        <f>'2. Datu ievade'!F25</f>
        <v>0</v>
      </c>
      <c r="G21" s="6">
        <f>IF(E21&gt;0,'2. Datu ievade'!G25,0)</f>
        <v>0</v>
      </c>
      <c r="I21" s="6">
        <f t="shared" si="0"/>
        <v>0</v>
      </c>
      <c r="J21" s="16">
        <f t="shared" si="1"/>
        <v>0</v>
      </c>
      <c r="K21" s="6">
        <f t="shared" si="2"/>
        <v>0</v>
      </c>
      <c r="L21" s="6">
        <f t="shared" si="3"/>
        <v>0</v>
      </c>
    </row>
    <row r="22" spans="2:12" x14ac:dyDescent="0.25">
      <c r="B22" s="328"/>
      <c r="C22" s="330" t="str">
        <f>'2. Datu ievade'!C26:D26</f>
        <v>Lietotāja definēta papildus ģeotelpiskā vienība (citi meža biotopi un/vai meža tipi)</v>
      </c>
      <c r="D22" s="326"/>
      <c r="E22" s="11">
        <f>'2. Datu ievade'!E26</f>
        <v>0</v>
      </c>
      <c r="F22" s="6">
        <f>'2. Datu ievade'!F26</f>
        <v>0</v>
      </c>
      <c r="G22" s="6">
        <f>IF(E22&gt;0,'2. Datu ievade'!G26,0)</f>
        <v>0</v>
      </c>
      <c r="I22" s="6">
        <f t="shared" si="0"/>
        <v>0</v>
      </c>
      <c r="J22" s="16">
        <f t="shared" si="1"/>
        <v>0</v>
      </c>
      <c r="K22" s="6">
        <f t="shared" si="2"/>
        <v>0</v>
      </c>
      <c r="L22" s="6">
        <f t="shared" si="3"/>
        <v>0</v>
      </c>
    </row>
    <row r="23" spans="2:12" ht="14.25" customHeight="1" x14ac:dyDescent="0.25">
      <c r="B23" s="329" t="e">
        <f>'2. Datu ievade'!#REF!</f>
        <v>#REF!</v>
      </c>
      <c r="C23" s="330" t="str">
        <f>'2. Datu ievade'!C27:D27</f>
        <v>Lietotāja definēta papildus ģeotelpiskā vienība (citi meža biotopi un/vai meža tipi)</v>
      </c>
      <c r="D23" s="326"/>
      <c r="E23" s="11">
        <f>'2. Datu ievade'!E27</f>
        <v>0</v>
      </c>
      <c r="F23" s="6">
        <f>'2. Datu ievade'!F27</f>
        <v>0</v>
      </c>
      <c r="G23" s="6">
        <f>IF(E23&gt;0,'2. Datu ievade'!G27,0)</f>
        <v>0</v>
      </c>
      <c r="I23" s="6">
        <f t="shared" si="0"/>
        <v>0</v>
      </c>
      <c r="J23" s="16">
        <f t="shared" si="1"/>
        <v>0</v>
      </c>
      <c r="K23" s="6">
        <f t="shared" si="2"/>
        <v>0</v>
      </c>
      <c r="L23" s="6">
        <f t="shared" si="3"/>
        <v>0</v>
      </c>
    </row>
    <row r="24" spans="2:12" ht="14.25" customHeight="1" x14ac:dyDescent="0.25">
      <c r="B24" s="319" t="str">
        <f>'2. Datu ievade'!B29</f>
        <v>Apbūve/ urbānas teritorijas</v>
      </c>
      <c r="C24" s="330">
        <f>'2. Datu ievade'!B28:D28</f>
        <v>0</v>
      </c>
      <c r="D24" s="326"/>
      <c r="E24" s="11">
        <f>'2. Datu ievade'!E28</f>
        <v>1</v>
      </c>
      <c r="F24" s="6">
        <f>'2. Datu ievade'!F28</f>
        <v>2.35</v>
      </c>
      <c r="G24" s="6">
        <f>IF(E24&gt;0,'2. Datu ievade'!G28,0)</f>
        <v>2</v>
      </c>
      <c r="I24" s="6">
        <f t="shared" si="0"/>
        <v>0</v>
      </c>
      <c r="J24" s="16">
        <f t="shared" si="1"/>
        <v>0</v>
      </c>
      <c r="K24" s="6">
        <f t="shared" si="2"/>
        <v>0</v>
      </c>
      <c r="L24" s="6">
        <f t="shared" si="3"/>
        <v>2</v>
      </c>
    </row>
    <row r="25" spans="2:12" x14ac:dyDescent="0.25">
      <c r="B25" s="320"/>
      <c r="C25" s="330" t="str">
        <f>'2. Datu ievade'!C29:D29</f>
        <v>mazstāvu dzīvojamās apbūves teritorija</v>
      </c>
      <c r="D25" s="326"/>
      <c r="E25" s="11">
        <f>'2. Datu ievade'!E29</f>
        <v>1</v>
      </c>
      <c r="F25" s="6">
        <f>'2. Datu ievade'!F29</f>
        <v>25.63</v>
      </c>
      <c r="G25" s="6">
        <f>IF(E25&gt;0,'2. Datu ievade'!G29,0)</f>
        <v>33</v>
      </c>
      <c r="I25" s="6">
        <f t="shared" si="0"/>
        <v>0</v>
      </c>
      <c r="J25" s="16">
        <f t="shared" si="1"/>
        <v>0</v>
      </c>
      <c r="K25" s="6">
        <f t="shared" si="2"/>
        <v>0</v>
      </c>
      <c r="L25" s="6">
        <f t="shared" si="3"/>
        <v>33</v>
      </c>
    </row>
    <row r="26" spans="2:12" x14ac:dyDescent="0.25">
      <c r="B26" s="320"/>
      <c r="C26" s="330" t="str">
        <f>'2. Datu ievade'!C30:D30</f>
        <v>daudzstāvu dzīvojamās apbūves teritorija</v>
      </c>
      <c r="D26" s="326"/>
      <c r="E26" s="11">
        <f>'2. Datu ievade'!E30</f>
        <v>1</v>
      </c>
      <c r="F26" s="6">
        <f>'2. Datu ievade'!F30</f>
        <v>0.73</v>
      </c>
      <c r="G26" s="6">
        <f>IF(E26&gt;0,'2. Datu ievade'!G30,0)</f>
        <v>12.28</v>
      </c>
      <c r="I26" s="6">
        <f t="shared" si="0"/>
        <v>0</v>
      </c>
      <c r="J26" s="16">
        <f t="shared" si="1"/>
        <v>0</v>
      </c>
      <c r="K26" s="6">
        <f t="shared" si="2"/>
        <v>0</v>
      </c>
      <c r="L26" s="6">
        <f t="shared" si="3"/>
        <v>12.28</v>
      </c>
    </row>
    <row r="27" spans="2:12" x14ac:dyDescent="0.25">
      <c r="B27" s="320"/>
      <c r="C27" s="330" t="str">
        <f>'2. Datu ievade'!C31:D31</f>
        <v>publiskās apbūves teritorija</v>
      </c>
      <c r="D27" s="326"/>
      <c r="E27" s="11">
        <f>'2. Datu ievade'!E31</f>
        <v>1</v>
      </c>
      <c r="F27" s="6">
        <f>'2. Datu ievade'!F31</f>
        <v>2.85</v>
      </c>
      <c r="G27" s="6">
        <f>IF(E27&gt;0,'2. Datu ievade'!G31,0)</f>
        <v>11</v>
      </c>
      <c r="I27" s="6">
        <f t="shared" si="0"/>
        <v>0</v>
      </c>
      <c r="J27" s="16">
        <f t="shared" si="1"/>
        <v>0</v>
      </c>
      <c r="K27" s="6">
        <f t="shared" si="2"/>
        <v>0</v>
      </c>
      <c r="L27" s="6">
        <f t="shared" si="3"/>
        <v>11</v>
      </c>
    </row>
    <row r="28" spans="2:12" x14ac:dyDescent="0.25">
      <c r="B28" s="320"/>
      <c r="C28" s="330" t="str">
        <f>'2. Datu ievade'!C32:D32</f>
        <v>atsevišķas ēkas</v>
      </c>
      <c r="D28" s="326"/>
      <c r="E28" s="11">
        <f>'2. Datu ievade'!E32</f>
        <v>0</v>
      </c>
      <c r="F28" s="6">
        <f>'2. Datu ievade'!F32</f>
        <v>0</v>
      </c>
      <c r="G28" s="6">
        <f>IF(E28&gt;0,'2. Datu ievade'!G32,0)</f>
        <v>0</v>
      </c>
      <c r="I28" s="6">
        <f t="shared" si="0"/>
        <v>0</v>
      </c>
      <c r="J28" s="16">
        <f t="shared" si="1"/>
        <v>0</v>
      </c>
      <c r="K28" s="6">
        <f t="shared" si="2"/>
        <v>0</v>
      </c>
      <c r="L28" s="6">
        <f t="shared" si="3"/>
        <v>0</v>
      </c>
    </row>
    <row r="29" spans="2:12" x14ac:dyDescent="0.25">
      <c r="B29" s="320"/>
      <c r="C29" s="330" t="str">
        <f>'2. Datu ievade'!C33:D33</f>
        <v>transporta infrastruktūras teritorija</v>
      </c>
      <c r="D29" s="326"/>
      <c r="E29" s="11">
        <f>'2. Datu ievade'!E33</f>
        <v>1</v>
      </c>
      <c r="F29" s="6">
        <f>'2. Datu ievade'!F33</f>
        <v>7.52</v>
      </c>
      <c r="G29" s="6">
        <f>IF(E29&gt;0,'2. Datu ievade'!G33,0)</f>
        <v>10.52</v>
      </c>
      <c r="I29" s="6">
        <f t="shared" si="0"/>
        <v>0</v>
      </c>
      <c r="J29" s="16">
        <f t="shared" si="1"/>
        <v>0</v>
      </c>
      <c r="K29" s="6">
        <f t="shared" si="2"/>
        <v>0</v>
      </c>
      <c r="L29" s="6">
        <f t="shared" si="3"/>
        <v>10.52</v>
      </c>
    </row>
    <row r="30" spans="2:12" x14ac:dyDescent="0.25">
      <c r="B30" s="320"/>
      <c r="C30" s="330" t="str">
        <f>'2. Datu ievade'!C34:D34</f>
        <v>Lietotāja definēta papildus ģeotelpiskā vienība (citi apbūves/urbānu teritoriju tipi)</v>
      </c>
      <c r="D30" s="326"/>
      <c r="E30" s="11">
        <f>'2. Datu ievade'!E34</f>
        <v>0</v>
      </c>
      <c r="F30" s="6">
        <f>'2. Datu ievade'!F34</f>
        <v>0</v>
      </c>
      <c r="G30" s="6">
        <f>IF(E30&gt;0,'2. Datu ievade'!G34,0)</f>
        <v>0</v>
      </c>
      <c r="I30" s="6">
        <f t="shared" si="0"/>
        <v>0</v>
      </c>
      <c r="J30" s="16">
        <f t="shared" si="1"/>
        <v>0</v>
      </c>
      <c r="K30" s="6">
        <f t="shared" si="2"/>
        <v>0</v>
      </c>
      <c r="L30" s="6">
        <f t="shared" si="3"/>
        <v>0</v>
      </c>
    </row>
    <row r="31" spans="2:12" x14ac:dyDescent="0.25">
      <c r="B31" s="320"/>
      <c r="C31" s="330" t="str">
        <f>'2. Datu ievade'!C35:D35</f>
        <v>Lietotāja definēta papildus ģeotelpiskā vienība (citi apbūves/urbānu teritoriju tipi)</v>
      </c>
      <c r="D31" s="326"/>
      <c r="E31" s="11">
        <f>'2. Datu ievade'!E35</f>
        <v>0</v>
      </c>
      <c r="F31" s="6">
        <f>'2. Datu ievade'!F35</f>
        <v>0</v>
      </c>
      <c r="G31" s="6">
        <f>IF(E31&gt;0,'2. Datu ievade'!G35,0)</f>
        <v>0</v>
      </c>
      <c r="I31" s="6">
        <f t="shared" si="0"/>
        <v>0</v>
      </c>
      <c r="J31" s="16">
        <f t="shared" si="1"/>
        <v>0</v>
      </c>
      <c r="K31" s="6">
        <f t="shared" si="2"/>
        <v>0</v>
      </c>
      <c r="L31" s="6">
        <f t="shared" si="3"/>
        <v>0</v>
      </c>
    </row>
    <row r="32" spans="2:12" x14ac:dyDescent="0.25">
      <c r="B32" s="321"/>
      <c r="C32" s="330" t="str">
        <f>'2. Datu ievade'!C36:D36</f>
        <v>Lietotāja definēta papildus ģeotelpiskā vienība (citi apbūves/urbānu teritoriju tipi)</v>
      </c>
      <c r="D32" s="326"/>
      <c r="E32" s="11">
        <f>'2. Datu ievade'!E36</f>
        <v>0</v>
      </c>
      <c r="F32" s="6">
        <f>'2. Datu ievade'!F36</f>
        <v>0</v>
      </c>
      <c r="G32" s="6">
        <f>IF(E32&gt;0,'2. Datu ievade'!G36,0)</f>
        <v>0</v>
      </c>
      <c r="I32" s="6">
        <f t="shared" si="0"/>
        <v>0</v>
      </c>
      <c r="J32" s="16">
        <f t="shared" si="1"/>
        <v>0</v>
      </c>
      <c r="K32" s="6">
        <f t="shared" si="2"/>
        <v>0</v>
      </c>
      <c r="L32" s="6">
        <f t="shared" si="3"/>
        <v>0</v>
      </c>
    </row>
    <row r="33" spans="2:12" x14ac:dyDescent="0.25">
      <c r="B33" s="298" t="str">
        <f>'2. Datu ievade'!B37:D37</f>
        <v xml:space="preserve">1. lietotāja definēta papildus ģeotelpiskā vienība ekosistēmas/apakšsistēmas līmenī*  </v>
      </c>
      <c r="C33" s="383"/>
      <c r="D33" s="384"/>
      <c r="E33" s="11">
        <f>'2. Datu ievade'!E37</f>
        <v>0</v>
      </c>
      <c r="F33" s="6">
        <f>'2. Datu ievade'!F37</f>
        <v>0</v>
      </c>
      <c r="G33" s="6">
        <f>IF(E33&gt;0,'2. Datu ievade'!G37,0)</f>
        <v>0</v>
      </c>
      <c r="I33" s="6">
        <f t="shared" si="0"/>
        <v>0</v>
      </c>
      <c r="J33" s="16">
        <f t="shared" si="1"/>
        <v>0</v>
      </c>
      <c r="K33" s="6">
        <f t="shared" si="2"/>
        <v>0</v>
      </c>
      <c r="L33" s="6">
        <f t="shared" si="3"/>
        <v>0</v>
      </c>
    </row>
    <row r="34" spans="2:12" x14ac:dyDescent="0.25">
      <c r="B34" s="298" t="str">
        <f>'2. Datu ievade'!B38:D38</f>
        <v xml:space="preserve">2. lietotāja definēta papildus ģeotelpiskā vienība ekosistēmas/apakšsistēmas līmenī*  </v>
      </c>
      <c r="C34" s="383"/>
      <c r="D34" s="384"/>
      <c r="E34" s="11">
        <f>'2. Datu ievade'!E38</f>
        <v>0</v>
      </c>
      <c r="F34" s="6">
        <f>'2. Datu ievade'!F38</f>
        <v>0</v>
      </c>
      <c r="G34" s="6">
        <f>IF(E34&gt;0,'2. Datu ievade'!G38,0)</f>
        <v>0</v>
      </c>
      <c r="I34" s="6">
        <f t="shared" si="0"/>
        <v>0</v>
      </c>
      <c r="J34" s="16">
        <f t="shared" si="1"/>
        <v>0</v>
      </c>
      <c r="K34" s="6">
        <f t="shared" si="2"/>
        <v>0</v>
      </c>
      <c r="L34" s="6">
        <f t="shared" si="3"/>
        <v>0</v>
      </c>
    </row>
    <row r="35" spans="2:12" x14ac:dyDescent="0.25">
      <c r="B35" s="298" t="str">
        <f>'2. Datu ievade'!B39:D39</f>
        <v xml:space="preserve">3. lietotāja definēta papildus ģeotelpiskā vienība ekosistēmas/apakšsistēmas līmenī*  </v>
      </c>
      <c r="C35" s="383"/>
      <c r="D35" s="384"/>
      <c r="E35" s="11">
        <f>'2. Datu ievade'!E39</f>
        <v>0</v>
      </c>
      <c r="F35" s="6">
        <f>'2. Datu ievade'!F39</f>
        <v>0</v>
      </c>
      <c r="G35" s="6">
        <f>IF(E35&gt;0,'2. Datu ievade'!G39,0)</f>
        <v>0</v>
      </c>
      <c r="I35" s="6">
        <f t="shared" si="0"/>
        <v>0</v>
      </c>
      <c r="J35" s="16">
        <f t="shared" si="1"/>
        <v>0</v>
      </c>
      <c r="K35" s="6">
        <f t="shared" si="2"/>
        <v>0</v>
      </c>
      <c r="L35" s="6">
        <f t="shared" si="3"/>
        <v>0</v>
      </c>
    </row>
    <row r="36" spans="2:12" x14ac:dyDescent="0.25">
      <c r="B36" s="298" t="str">
        <f>'2. Datu ievade'!B40:D40</f>
        <v xml:space="preserve">4. lietotāja definēta papildus ģeotelpiskā vienība ekosistēmas/apakšsistēmas līmenī*  </v>
      </c>
      <c r="C36" s="383"/>
      <c r="D36" s="384"/>
      <c r="E36" s="11">
        <f>'2. Datu ievade'!E40</f>
        <v>0</v>
      </c>
      <c r="F36" s="6">
        <f>'2. Datu ievade'!F40</f>
        <v>0</v>
      </c>
      <c r="G36" s="6">
        <f>IF(E36&gt;0,'2. Datu ievade'!G40,0)</f>
        <v>0</v>
      </c>
      <c r="I36" s="6">
        <f t="shared" si="0"/>
        <v>0</v>
      </c>
      <c r="J36" s="16">
        <f t="shared" si="1"/>
        <v>0</v>
      </c>
      <c r="K36" s="6">
        <f t="shared" si="2"/>
        <v>0</v>
      </c>
      <c r="L36" s="6">
        <f t="shared" si="3"/>
        <v>0</v>
      </c>
    </row>
    <row r="37" spans="2:12" ht="8.1" customHeight="1" x14ac:dyDescent="0.25">
      <c r="E37" s="9"/>
    </row>
    <row r="38" spans="2:12" s="1" customFormat="1" x14ac:dyDescent="0.25">
      <c r="D38" s="4" t="str">
        <f>'2. Datu ievade'!D42</f>
        <v>KOPĀ:</v>
      </c>
      <c r="E38" s="2"/>
      <c r="F38" s="7">
        <f>'2. Datu ievade'!F42</f>
        <v>132.85</v>
      </c>
      <c r="G38" s="7">
        <f>SUM(G5:G36)</f>
        <v>132.85000000000002</v>
      </c>
      <c r="I38" s="7">
        <f>SUM(I5:I36)</f>
        <v>0</v>
      </c>
      <c r="J38" s="18"/>
      <c r="K38" s="7">
        <f t="shared" ref="K38:L38" si="4">SUM(K5:K36)</f>
        <v>0</v>
      </c>
      <c r="L38" s="7">
        <f t="shared" si="4"/>
        <v>132.85000000000002</v>
      </c>
    </row>
  </sheetData>
  <sheetProtection algorithmName="SHA-512" hashValue="uQGBWIOaNSiOubaR6FHdfC4+2jFM2enJs4bo06yfFIGFhwAo1aCdlqnPBTrgyZ8phX/u2vpBZuThPbThdC9Xzg==" saltValue="wUOjjvVVs4yM16E6HwL/xA==" spinCount="100000" sheet="1" objects="1" scenarios="1"/>
  <mergeCells count="34">
    <mergeCell ref="C15:D15"/>
    <mergeCell ref="B17:B23"/>
    <mergeCell ref="C21:D21"/>
    <mergeCell ref="C22:D22"/>
    <mergeCell ref="C23:D23"/>
    <mergeCell ref="C19:C20"/>
    <mergeCell ref="C7:D7"/>
    <mergeCell ref="C8:D8"/>
    <mergeCell ref="C9:D9"/>
    <mergeCell ref="C11:C13"/>
    <mergeCell ref="C14:D14"/>
    <mergeCell ref="B35:D35"/>
    <mergeCell ref="B36:D36"/>
    <mergeCell ref="B2:G2"/>
    <mergeCell ref="C16:D16"/>
    <mergeCell ref="B11:B16"/>
    <mergeCell ref="B4:D4"/>
    <mergeCell ref="B5:D5"/>
    <mergeCell ref="B6:B10"/>
    <mergeCell ref="C6:D6"/>
    <mergeCell ref="C10:D10"/>
    <mergeCell ref="C25:D25"/>
    <mergeCell ref="C26:D26"/>
    <mergeCell ref="B24:B32"/>
    <mergeCell ref="C32:D32"/>
    <mergeCell ref="B34:D34"/>
    <mergeCell ref="C17:C18"/>
    <mergeCell ref="C31:D31"/>
    <mergeCell ref="B33:D33"/>
    <mergeCell ref="C24:D24"/>
    <mergeCell ref="C27:D27"/>
    <mergeCell ref="C28:D28"/>
    <mergeCell ref="C29:D29"/>
    <mergeCell ref="C30:D30"/>
  </mergeCells>
  <dataValidations count="2">
    <dataValidation type="decimal" operator="greaterThanOrEqual" allowBlank="1" showErrorMessage="1" error="Šis datu lauks drīkst saturēt tikai pozitīvas vērtības vai &quot;0&quot;" sqref="F38:G38" xr:uid="{00000000-0002-0000-0500-000000000000}">
      <formula1>0</formula1>
    </dataValidation>
    <dataValidation type="list" allowBlank="1" showErrorMessage="1" error="Šis datu lauks drīkst saturēt tikai vērtības &quot;1&quot; vai &quot;0&quot;" sqref="F37:G37 F39:G40" xr:uid="{00000000-0002-0000-0500-000001000000}">
      <formula1>$B$4:$B$5</formula1>
    </dataValidation>
  </dataValidations>
  <pageMargins left="0.25" right="0.25" top="0.75" bottom="0.75" header="0.3" footer="0.3"/>
  <pageSetup paperSize="9" orientation="landscape" horizontalDpi="0" verticalDpi="0" r:id="rId1"/>
  <extLst>
    <ext xmlns:x14="http://schemas.microsoft.com/office/spreadsheetml/2009/9/main" uri="{CCE6A557-97BC-4b89-ADB6-D9C93CAAB3DF}">
      <x14:dataValidations xmlns:xm="http://schemas.microsoft.com/office/excel/2006/main" count="1">
        <x14:dataValidation type="list" allowBlank="1" showErrorMessage="1" error="Šis datu lauks drīkst saturēt tikai vērtības &quot;1&quot; vai &quot;0&quot;" xr:uid="{00000000-0002-0000-0500-000002000000}">
          <x14:formula1>
            <xm:f>'inputlists-hid'!$B$5:$B$6</xm:f>
          </x14:formula1>
          <xm:sqref>E37:E40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AP122"/>
  <sheetViews>
    <sheetView zoomScale="70" zoomScaleNormal="70" workbookViewId="0">
      <pane xSplit="7" ySplit="1" topLeftCell="H78" activePane="bottomRight" state="frozen"/>
      <selection pane="topRight" activeCell="H1" sqref="H1"/>
      <selection pane="bottomLeft" activeCell="A2" sqref="A2"/>
      <selection pane="bottomRight" activeCell="B117" sqref="B117:D117"/>
    </sheetView>
  </sheetViews>
  <sheetFormatPr defaultColWidth="9" defaultRowHeight="15" x14ac:dyDescent="0.25"/>
  <cols>
    <col min="1" max="1" width="3.5703125" style="205" customWidth="1"/>
    <col min="2" max="2" width="9.42578125" style="205" customWidth="1"/>
    <col min="3" max="3" width="38.42578125" style="205" customWidth="1"/>
    <col min="4" max="4" width="43.7109375" style="205" customWidth="1"/>
    <col min="5" max="5" width="11.28515625" style="205" customWidth="1"/>
    <col min="6" max="6" width="11.140625" style="219" customWidth="1"/>
    <col min="7" max="7" width="1.28515625" style="205" customWidth="1"/>
    <col min="8" max="8" width="10.140625" style="205" customWidth="1"/>
    <col min="9" max="9" width="11.42578125" style="206" customWidth="1"/>
    <col min="10" max="10" width="12.28515625" style="206" customWidth="1"/>
    <col min="11" max="11" width="11" style="205" customWidth="1"/>
    <col min="12" max="12" width="1.28515625" style="205" customWidth="1"/>
    <col min="13" max="13" width="7.28515625" style="206" customWidth="1"/>
    <col min="14" max="14" width="11.140625" style="206" customWidth="1"/>
    <col min="15" max="15" width="9.5703125" style="206" customWidth="1"/>
    <col min="16" max="16" width="10.42578125" style="205" customWidth="1"/>
    <col min="17" max="17" width="1.28515625" style="205" customWidth="1"/>
    <col min="18" max="18" width="11.85546875" style="205" customWidth="1"/>
    <col min="19" max="19" width="11.5703125" style="205" customWidth="1"/>
    <col min="20" max="20" width="13.140625" style="205" customWidth="1"/>
    <col min="21" max="21" width="12.85546875" style="205" customWidth="1"/>
    <col min="22" max="22" width="1.28515625" style="205" customWidth="1"/>
    <col min="23" max="24" width="9" style="205"/>
    <col min="25" max="25" width="10.140625" style="207" customWidth="1"/>
    <col min="26" max="26" width="12.42578125" style="205" customWidth="1"/>
    <col min="27" max="27" width="12.85546875" style="205" customWidth="1"/>
    <col min="28" max="28" width="11.42578125" style="205" customWidth="1"/>
    <col min="29" max="29" width="1.28515625" style="205" customWidth="1"/>
    <col min="30" max="30" width="13.28515625" style="205" customWidth="1"/>
    <col min="31" max="33" width="11.42578125" style="205" customWidth="1"/>
    <col min="34" max="34" width="1.28515625" style="205" customWidth="1"/>
    <col min="35" max="36" width="17" style="205" customWidth="1"/>
    <col min="37" max="37" width="1.28515625" style="205" customWidth="1"/>
    <col min="38" max="39" width="17" style="205" customWidth="1"/>
    <col min="40" max="40" width="1.28515625" style="205" customWidth="1"/>
    <col min="41" max="42" width="17" style="205" customWidth="1"/>
    <col min="43" max="16384" width="9" style="205"/>
  </cols>
  <sheetData>
    <row r="2" spans="2:42" x14ac:dyDescent="0.25">
      <c r="B2" s="398" t="s">
        <v>261</v>
      </c>
      <c r="C2" s="398"/>
      <c r="D2" s="398"/>
      <c r="E2" s="398"/>
      <c r="F2" s="398"/>
    </row>
    <row r="3" spans="2:42" ht="2.1" customHeight="1" x14ac:dyDescent="0.25">
      <c r="B3" s="236"/>
      <c r="C3" s="236"/>
      <c r="D3" s="236"/>
      <c r="E3" s="236"/>
      <c r="F3" s="236"/>
    </row>
    <row r="4" spans="2:42" x14ac:dyDescent="0.25">
      <c r="B4" s="398" t="s">
        <v>295</v>
      </c>
      <c r="C4" s="398"/>
      <c r="D4" s="398"/>
      <c r="E4" s="398"/>
      <c r="F4" s="398"/>
      <c r="H4" s="208"/>
      <c r="I4" s="208"/>
      <c r="J4" s="208"/>
      <c r="K4" s="208"/>
      <c r="M4" s="208"/>
      <c r="N4" s="208"/>
      <c r="O4" s="208"/>
      <c r="P4" s="208"/>
      <c r="R4" s="208"/>
      <c r="S4" s="208"/>
      <c r="T4" s="208"/>
      <c r="U4" s="208"/>
    </row>
    <row r="5" spans="2:42" s="237" customFormat="1" ht="62.1" customHeight="1" x14ac:dyDescent="0.25">
      <c r="B5" s="395" t="s">
        <v>242</v>
      </c>
      <c r="C5" s="396"/>
      <c r="D5" s="396"/>
      <c r="E5" s="396"/>
      <c r="F5" s="397"/>
      <c r="H5" s="389" t="s">
        <v>202</v>
      </c>
      <c r="I5" s="390"/>
      <c r="J5" s="390"/>
      <c r="K5" s="391"/>
      <c r="M5" s="392" t="s">
        <v>203</v>
      </c>
      <c r="N5" s="393"/>
      <c r="O5" s="393"/>
      <c r="P5" s="394"/>
      <c r="R5" s="392" t="s">
        <v>204</v>
      </c>
      <c r="S5" s="393"/>
      <c r="T5" s="393"/>
      <c r="U5" s="394"/>
      <c r="W5" s="389" t="s">
        <v>205</v>
      </c>
      <c r="X5" s="390"/>
      <c r="Y5" s="390"/>
      <c r="Z5" s="390"/>
      <c r="AA5" s="390"/>
      <c r="AB5" s="391"/>
      <c r="AD5" s="389" t="s">
        <v>206</v>
      </c>
      <c r="AE5" s="390"/>
      <c r="AF5" s="390"/>
      <c r="AG5" s="391"/>
      <c r="AI5" s="387" t="str">
        <f>'2. Datu ievade'!O7&amp;" - "&amp;'2. Datu ievade'!O6</f>
        <v>A6 - Lietotāja definēta un aprēķināta papildus indikatora vērtība</v>
      </c>
      <c r="AJ5" s="388"/>
      <c r="AL5" s="387" t="str">
        <f>'2. Datu ievade'!P7&amp;" - "&amp;'2. Datu ievade'!P6</f>
        <v>A7 - Lietotāja definēta un aprēķināta papildus indikatora vērtība</v>
      </c>
      <c r="AM5" s="388"/>
      <c r="AO5" s="387" t="str">
        <f>'2. Datu ievade'!Q7&amp;" - "&amp;'2. Datu ievade'!Q6</f>
        <v>A8 - Lietotāja definēta un aprēķināta papildus indikatora vērtība</v>
      </c>
      <c r="AP5" s="388"/>
    </row>
    <row r="6" spans="2:42" ht="80.099999999999994" customHeight="1" x14ac:dyDescent="0.25">
      <c r="B6" s="295" t="str">
        <f>'2. Datu ievade'!B8</f>
        <v xml:space="preserve">Ģeotelpiskās vienības pēc zemes seguma veida
Ekosistēma // Apakšsistēma/ģeotelpiskā vienība (1.līmenis) // Apakšsistēma/ģeotelpiskā vienība (2.līmenis)
</v>
      </c>
      <c r="C6" s="295"/>
      <c r="D6" s="295"/>
      <c r="E6" s="210" t="str">
        <f>'2. Datu ievade'!E8</f>
        <v>Attiecināms
1/0</v>
      </c>
      <c r="F6" s="211" t="str">
        <f>'2. Datu ievade'!H8</f>
        <v>Precizētā platība (ha):
nekontrolēta attīstība
(scenārijs 3)</v>
      </c>
      <c r="H6" s="212" t="str">
        <f>'2. Datu ievade'!I8</f>
        <v>Potenciālā ogu raža kg/ha</v>
      </c>
      <c r="I6" s="211" t="s">
        <v>24</v>
      </c>
      <c r="J6" s="211" t="s">
        <v>25</v>
      </c>
      <c r="K6" s="211" t="s">
        <v>26</v>
      </c>
      <c r="M6" s="238" t="str">
        <f>'2. Datu ievade'!J8</f>
        <v>Atļautais nēģu murdu skaits</v>
      </c>
      <c r="N6" s="238" t="s">
        <v>27</v>
      </c>
      <c r="O6" s="238" t="s">
        <v>25</v>
      </c>
      <c r="P6" s="238" t="s">
        <v>26</v>
      </c>
      <c r="R6" s="211" t="str">
        <f>'2. Datu ievade'!K8</f>
        <v>Potenciāli iegūstamā koksnes kraja m3/ha</v>
      </c>
      <c r="S6" s="211" t="s">
        <v>121</v>
      </c>
      <c r="T6" s="211" t="s">
        <v>25</v>
      </c>
      <c r="U6" s="211" t="s">
        <v>26</v>
      </c>
      <c r="W6" s="211" t="str">
        <f>'2. Datu ievade'!L8</f>
        <v>Ārstniecības augu kvalitātīvais rādītājs</v>
      </c>
      <c r="X6" s="211" t="str">
        <f>'2. Datu ievade'!M8</f>
        <v>Ārstniecības augu vidējais segums (%)</v>
      </c>
      <c r="Y6" s="239" t="s">
        <v>126</v>
      </c>
      <c r="Z6" s="211" t="s">
        <v>127</v>
      </c>
      <c r="AA6" s="211" t="s">
        <v>25</v>
      </c>
      <c r="AB6" s="211" t="s">
        <v>26</v>
      </c>
      <c r="AD6" s="211" t="str">
        <f>'2. Datu ievade'!N8</f>
        <v>Potenciālais koksnes krājas apjoms enerģētikas vajadzībām, m3/ha</v>
      </c>
      <c r="AE6" s="211" t="s">
        <v>131</v>
      </c>
      <c r="AF6" s="211" t="s">
        <v>25</v>
      </c>
      <c r="AG6" s="211" t="s">
        <v>26</v>
      </c>
      <c r="AI6" s="211" t="str">
        <f>AF6</f>
        <v>Monetārā vērtība
EUR</v>
      </c>
      <c r="AJ6" s="211" t="s">
        <v>26</v>
      </c>
      <c r="AL6" s="211" t="str">
        <f>AI6</f>
        <v>Monetārā vērtība
EUR</v>
      </c>
      <c r="AM6" s="211" t="s">
        <v>26</v>
      </c>
      <c r="AO6" s="211" t="str">
        <f>AL6</f>
        <v>Monetārā vērtība
EUR</v>
      </c>
      <c r="AP6" s="211" t="s">
        <v>26</v>
      </c>
    </row>
    <row r="7" spans="2:42" x14ac:dyDescent="0.25">
      <c r="B7" s="315" t="str">
        <f>'2. Datu ievade'!B9</f>
        <v>Pludmale</v>
      </c>
      <c r="C7" s="315"/>
      <c r="D7" s="315"/>
      <c r="E7" s="213">
        <f>'2. Datu ievade'!E9</f>
        <v>1</v>
      </c>
      <c r="F7" s="214">
        <f>'2. Datu ievade'!F9</f>
        <v>16.399999999999999</v>
      </c>
      <c r="H7" s="240">
        <f>IF(AND($E7&gt;0,$F7&gt;0),'2. Datu ievade'!$I9,0)</f>
        <v>0</v>
      </c>
      <c r="I7" s="214">
        <f t="shared" ref="I7" si="0">IF(H7&gt;0,H7*$F7*$E7,0)</f>
        <v>0</v>
      </c>
      <c r="J7" s="214">
        <f>IF(H7&gt;0,H7*$F7*$E7*'3. Finanšu-statistiskās konst.'!$C$7,0)</f>
        <v>0</v>
      </c>
      <c r="K7" s="214">
        <f>IF($E7&gt;0,H7*'3. Finanšu-statistiskās konst.'!$C$7,0)</f>
        <v>0</v>
      </c>
      <c r="M7" s="213">
        <f>IF(AND($E7&gt;0,$F7&gt;0),'2. Datu ievade'!J9,0)</f>
        <v>0</v>
      </c>
      <c r="N7" s="214">
        <f>IF(M7&gt;0,$F7/'3. Finanšu-statistiskās konst.'!C$41*1000*100*$E7,0)</f>
        <v>0</v>
      </c>
      <c r="O7" s="214">
        <f>IF(M7&gt;0,N7*'3. Finanšu-statistiskās konst.'!C$8,0)</f>
        <v>0</v>
      </c>
      <c r="P7" s="214">
        <f t="shared" ref="P7" si="1">IF($F7=0,0,O7/$F7)</f>
        <v>0</v>
      </c>
      <c r="R7" s="214">
        <f>IF(AND($E7&gt;0,$F7&gt;0),'2. Datu ievade'!K9,0)</f>
        <v>0</v>
      </c>
      <c r="S7" s="214">
        <f t="shared" ref="S7" si="2">IF(R7&gt;0,R7*$E7*$F7,0)</f>
        <v>0</v>
      </c>
      <c r="T7" s="214">
        <f>IF(R7&gt;0,S7*'3. Finanšu-statistiskās konst.'!C$10,0)</f>
        <v>0</v>
      </c>
      <c r="U7" s="214">
        <f>IF($E7&gt;0,R7*'3. Finanšu-statistiskās konst.'!C$10,0)</f>
        <v>0</v>
      </c>
      <c r="W7" s="214">
        <f>IF(AND($E7&gt;0,$F7&gt;0),'2. Datu ievade'!L9,0)</f>
        <v>0</v>
      </c>
      <c r="X7" s="241">
        <f>IF(AND($E7&gt;0,$F7&gt;0),'2. Datu ievade'!M9,0)</f>
        <v>0</v>
      </c>
      <c r="Y7" s="242">
        <f t="shared" ref="Y7" si="3">IF(W7&gt;0,X7*$E7*$F7,0)</f>
        <v>0</v>
      </c>
      <c r="Z7" s="214">
        <f>IF(W7&gt;0,Y7*'3. Finanšu-statistiskās konst.'!C$17,0)</f>
        <v>0</v>
      </c>
      <c r="AA7" s="214">
        <f>IF(W7&gt;0,Z7*'3. Finanšu-statistiskās konst.'!C$16*'3. Finanšu-statistiskās konst.'!C$18,0)</f>
        <v>0</v>
      </c>
      <c r="AB7" s="214">
        <f t="shared" ref="AB7" si="4">IF($F7=0,0,AA7/F7)</f>
        <v>0</v>
      </c>
      <c r="AD7" s="214">
        <f>IF(AND($E7&gt;0,$F7&gt;0),'2. Datu ievade'!N9,0)</f>
        <v>0</v>
      </c>
      <c r="AE7" s="214">
        <f t="shared" ref="AE7" si="5">IF($E7&gt;0,AD7*E7*F7,0)</f>
        <v>0</v>
      </c>
      <c r="AF7" s="214">
        <f>IF($E7&gt;0,AE7*'3. Finanšu-statistiskās konst.'!C$11,0)</f>
        <v>0</v>
      </c>
      <c r="AG7" s="214">
        <f t="shared" ref="AG7" si="6">IF(F7=0,0,AF7/F7)</f>
        <v>0</v>
      </c>
      <c r="AI7" s="214">
        <f>AJ7*F7</f>
        <v>0</v>
      </c>
      <c r="AJ7" s="214">
        <f>IF(AND($E7&gt;0,$F7&gt;0),'2. Datu ievade'!O9,0)</f>
        <v>0</v>
      </c>
      <c r="AL7" s="214">
        <f>AM7*F7</f>
        <v>0</v>
      </c>
      <c r="AM7" s="214">
        <f>IF(AND($E7&gt;0,$F7&gt;0),'2. Datu ievade'!P9,0)</f>
        <v>0</v>
      </c>
      <c r="AO7" s="214">
        <f>AP7*F7</f>
        <v>0</v>
      </c>
      <c r="AP7" s="214">
        <f>IF(AND($E7&gt;0,$F7&gt;0),'2. Datu ievade'!Q9,0)</f>
        <v>0</v>
      </c>
    </row>
    <row r="8" spans="2:42" x14ac:dyDescent="0.25">
      <c r="B8" s="319" t="str">
        <f>'2. Datu ievade'!B10</f>
        <v>Kāpas</v>
      </c>
      <c r="C8" s="315" t="str">
        <f>'2. Datu ievade'!C10</f>
        <v>Embrionālās kāpas (biotops 2110)</v>
      </c>
      <c r="D8" s="315"/>
      <c r="E8" s="213">
        <f>'2. Datu ievade'!E10</f>
        <v>1</v>
      </c>
      <c r="F8" s="214">
        <f>'2. Datu ievade'!F10</f>
        <v>0.85</v>
      </c>
      <c r="H8" s="240">
        <f>IF(AND($E8&gt;0,$F8&gt;0),'2. Datu ievade'!$I10,0)</f>
        <v>0</v>
      </c>
      <c r="I8" s="214">
        <f t="shared" ref="I8:I38" si="7">IF(H8&gt;0,H8*$F8*$E8,0)</f>
        <v>0</v>
      </c>
      <c r="J8" s="214">
        <f>IF(H8&gt;0,H8*$F8*$E8*'3. Finanšu-statistiskās konst.'!$C$7,0)</f>
        <v>0</v>
      </c>
      <c r="K8" s="214">
        <f>IF($E8&gt;0,H8*'3. Finanšu-statistiskās konst.'!$C$7,0)</f>
        <v>0</v>
      </c>
      <c r="M8" s="213">
        <f>IF(AND($E8&gt;0,$F8&gt;0),'2. Datu ievade'!J10,0)</f>
        <v>0</v>
      </c>
      <c r="N8" s="214">
        <f>IF(M8&gt;0,$F8/'3. Finanšu-statistiskās konst.'!C$41*1000*100*$E8,0)</f>
        <v>0</v>
      </c>
      <c r="O8" s="214">
        <f>IF(M8&gt;0,N8*'3. Finanšu-statistiskās konst.'!C$8,0)</f>
        <v>0</v>
      </c>
      <c r="P8" s="214">
        <f t="shared" ref="P8:P38" si="8">IF($F8=0,0,O8/$F8)</f>
        <v>0</v>
      </c>
      <c r="R8" s="214">
        <f>IF(AND($E8&gt;0,$F8&gt;0),'2. Datu ievade'!K10,0)</f>
        <v>0</v>
      </c>
      <c r="S8" s="214">
        <f t="shared" ref="S8:S38" si="9">IF(R8&gt;0,R8*$E8*$F8,0)</f>
        <v>0</v>
      </c>
      <c r="T8" s="214">
        <f>IF(R8&gt;0,S8*'3. Finanšu-statistiskās konst.'!C$10,0)</f>
        <v>0</v>
      </c>
      <c r="U8" s="214">
        <f>IF($E8&gt;0,R8*'3. Finanšu-statistiskās konst.'!C$10,0)</f>
        <v>0</v>
      </c>
      <c r="W8" s="214">
        <f>IF(AND($E8&gt;0,$F8&gt;0),'2. Datu ievade'!L10,0)</f>
        <v>0</v>
      </c>
      <c r="X8" s="241">
        <f>IF(AND($E8&gt;0,$F8&gt;0),'2. Datu ievade'!M10,0)</f>
        <v>0</v>
      </c>
      <c r="Y8" s="242">
        <f t="shared" ref="Y8:Y38" si="10">IF(W8&gt;0,X8*$E8*$F8,0)</f>
        <v>0</v>
      </c>
      <c r="Z8" s="214">
        <f>IF(W8&gt;0,Y8*'3. Finanšu-statistiskās konst.'!C$17,0)</f>
        <v>0</v>
      </c>
      <c r="AA8" s="214">
        <f>IF(W8&gt;0,Z8*'3. Finanšu-statistiskās konst.'!C$16*'3. Finanšu-statistiskās konst.'!C$18,0)</f>
        <v>0</v>
      </c>
      <c r="AB8" s="214">
        <f t="shared" ref="AB8:AB38" si="11">IF($F8=0,0,AA8/F8)</f>
        <v>0</v>
      </c>
      <c r="AD8" s="214">
        <f>IF(AND($E8&gt;0,$F8&gt;0),'2. Datu ievade'!N10,0)</f>
        <v>0</v>
      </c>
      <c r="AE8" s="214">
        <f t="shared" ref="AE8:AE38" si="12">IF($E8&gt;0,AD8*E8*F8,0)</f>
        <v>0</v>
      </c>
      <c r="AF8" s="214">
        <f>IF($E8&gt;0,AE8*'3. Finanšu-statistiskās konst.'!C$11,0)</f>
        <v>0</v>
      </c>
      <c r="AG8" s="214">
        <f t="shared" ref="AG8:AG38" si="13">IF(F8=0,0,AF8/F8)</f>
        <v>0</v>
      </c>
      <c r="AI8" s="214">
        <f t="shared" ref="AI8:AI38" si="14">AJ8*F8</f>
        <v>0</v>
      </c>
      <c r="AJ8" s="214">
        <f>IF(AND($E8&gt;0,$F8&gt;0),'2. Datu ievade'!O10,0)</f>
        <v>0</v>
      </c>
      <c r="AL8" s="214">
        <f t="shared" ref="AL8:AL38" si="15">AM8*F8</f>
        <v>0</v>
      </c>
      <c r="AM8" s="214">
        <f>IF(AND($E8&gt;0,$F8&gt;0),'2. Datu ievade'!P10,0)</f>
        <v>0</v>
      </c>
      <c r="AO8" s="214">
        <f t="shared" ref="AO8:AO38" si="16">AP8*F8</f>
        <v>0</v>
      </c>
      <c r="AP8" s="214">
        <f>IF(AND($E8&gt;0,$F8&gt;0),'2. Datu ievade'!Q10,0)</f>
        <v>0</v>
      </c>
    </row>
    <row r="9" spans="2:42" x14ac:dyDescent="0.25">
      <c r="B9" s="320"/>
      <c r="C9" s="315" t="str">
        <f>'2. Datu ievade'!C11</f>
        <v>Priekškāpas (biotops 2120)</v>
      </c>
      <c r="D9" s="315"/>
      <c r="E9" s="213">
        <f>'2. Datu ievade'!E11</f>
        <v>1</v>
      </c>
      <c r="F9" s="214">
        <f>'2. Datu ievade'!F11</f>
        <v>8.3800000000000008</v>
      </c>
      <c r="H9" s="240">
        <f>IF(AND($E9&gt;0,$F9&gt;0),'2. Datu ievade'!$I11,0)</f>
        <v>0</v>
      </c>
      <c r="I9" s="214">
        <f t="shared" si="7"/>
        <v>0</v>
      </c>
      <c r="J9" s="214">
        <f>IF(H9&gt;0,H9*$F9*$E9*'3. Finanšu-statistiskās konst.'!$C$7,0)</f>
        <v>0</v>
      </c>
      <c r="K9" s="214">
        <f>IF($E9&gt;0,H9*'3. Finanšu-statistiskās konst.'!$C$7,0)</f>
        <v>0</v>
      </c>
      <c r="M9" s="213">
        <f>IF(AND($E9&gt;0,$F9&gt;0),'2. Datu ievade'!J11,0)</f>
        <v>0</v>
      </c>
      <c r="N9" s="214">
        <f>IF(M9&gt;0,$F9/'3. Finanšu-statistiskās konst.'!C$41*1000*100*$E9,0)</f>
        <v>0</v>
      </c>
      <c r="O9" s="214">
        <f>IF(M9&gt;0,N9*'3. Finanšu-statistiskās konst.'!C$8,0)</f>
        <v>0</v>
      </c>
      <c r="P9" s="214">
        <f t="shared" si="8"/>
        <v>0</v>
      </c>
      <c r="R9" s="214">
        <f>IF(AND($E9&gt;0,$F9&gt;0),'2. Datu ievade'!K11,0)</f>
        <v>0</v>
      </c>
      <c r="S9" s="214">
        <f t="shared" si="9"/>
        <v>0</v>
      </c>
      <c r="T9" s="214">
        <f>IF(R9&gt;0,S9*'3. Finanšu-statistiskās konst.'!C$10,0)</f>
        <v>0</v>
      </c>
      <c r="U9" s="214">
        <f>IF($E9&gt;0,R9*'3. Finanšu-statistiskās konst.'!C$10,0)</f>
        <v>0</v>
      </c>
      <c r="W9" s="214">
        <f>IF(AND($E9&gt;0,$F9&gt;0),'2. Datu ievade'!L11,0)</f>
        <v>0</v>
      </c>
      <c r="X9" s="241">
        <f>IF(AND($E9&gt;0,$F9&gt;0),'2. Datu ievade'!M11,0)</f>
        <v>0</v>
      </c>
      <c r="Y9" s="242">
        <f t="shared" si="10"/>
        <v>0</v>
      </c>
      <c r="Z9" s="214">
        <f>IF(W9&gt;0,Y9*'3. Finanšu-statistiskās konst.'!C$17,0)</f>
        <v>0</v>
      </c>
      <c r="AA9" s="214">
        <f>IF(W9&gt;0,Z9*'3. Finanšu-statistiskās konst.'!C$16*'3. Finanšu-statistiskās konst.'!C$18,0)</f>
        <v>0</v>
      </c>
      <c r="AB9" s="214">
        <f t="shared" si="11"/>
        <v>0</v>
      </c>
      <c r="AD9" s="214">
        <f>IF(AND($E9&gt;0,$F9&gt;0),'2. Datu ievade'!N11,0)</f>
        <v>0</v>
      </c>
      <c r="AE9" s="214">
        <f t="shared" si="12"/>
        <v>0</v>
      </c>
      <c r="AF9" s="214">
        <f>IF($E9&gt;0,AE9*'3. Finanšu-statistiskās konst.'!C$11,0)</f>
        <v>0</v>
      </c>
      <c r="AG9" s="214">
        <f t="shared" si="13"/>
        <v>0</v>
      </c>
      <c r="AI9" s="214">
        <f t="shared" si="14"/>
        <v>0</v>
      </c>
      <c r="AJ9" s="214">
        <f>IF(AND($E9&gt;0,$F9&gt;0),'2. Datu ievade'!O11,0)</f>
        <v>0</v>
      </c>
      <c r="AL9" s="214">
        <f t="shared" si="15"/>
        <v>0</v>
      </c>
      <c r="AM9" s="214">
        <f>IF(AND($E9&gt;0,$F9&gt;0),'2. Datu ievade'!P11,0)</f>
        <v>0</v>
      </c>
      <c r="AO9" s="214">
        <f t="shared" si="16"/>
        <v>0</v>
      </c>
      <c r="AP9" s="214">
        <f>IF(AND($E9&gt;0,$F9&gt;0),'2. Datu ievade'!Q11,0)</f>
        <v>0</v>
      </c>
    </row>
    <row r="10" spans="2:42" ht="28.5" customHeight="1" x14ac:dyDescent="0.25">
      <c r="B10" s="320"/>
      <c r="C10" s="332" t="str">
        <f>'2. Datu ievade'!C12</f>
        <v>Lietotāja definēta papildus ģeotelpiskā vienība (citi jūras un iesāļu augteņu biotopi un/vai piejūras un iekšzemes kāpu biotopi)</v>
      </c>
      <c r="D10" s="332"/>
      <c r="E10" s="213">
        <f>'2. Datu ievade'!E12</f>
        <v>0</v>
      </c>
      <c r="F10" s="214">
        <f>'2. Datu ievade'!F12</f>
        <v>0</v>
      </c>
      <c r="H10" s="240">
        <f>IF(AND($E10&gt;0,$F10&gt;0),'2. Datu ievade'!$I12,0)</f>
        <v>0</v>
      </c>
      <c r="I10" s="214">
        <f t="shared" si="7"/>
        <v>0</v>
      </c>
      <c r="J10" s="214">
        <f>IF(H10&gt;0,H10*$F10*$E10*'3. Finanšu-statistiskās konst.'!$C$7,0)</f>
        <v>0</v>
      </c>
      <c r="K10" s="214">
        <f>IF($E10&gt;0,H10*'3. Finanšu-statistiskās konst.'!$C$7,0)</f>
        <v>0</v>
      </c>
      <c r="M10" s="213">
        <f>IF(AND($E10&gt;0,$F10&gt;0),'2. Datu ievade'!J12,0)</f>
        <v>0</v>
      </c>
      <c r="N10" s="214">
        <f>IF(M10&gt;0,$F10/'3. Finanšu-statistiskās konst.'!C$41*1000*100*$E10,0)</f>
        <v>0</v>
      </c>
      <c r="O10" s="214">
        <f>IF(M10&gt;0,N10*'3. Finanšu-statistiskās konst.'!C$8,0)</f>
        <v>0</v>
      </c>
      <c r="P10" s="214">
        <f t="shared" si="8"/>
        <v>0</v>
      </c>
      <c r="R10" s="214">
        <f>IF(AND($E10&gt;0,$F10&gt;0),'2. Datu ievade'!K12,0)</f>
        <v>0</v>
      </c>
      <c r="S10" s="214">
        <f t="shared" si="9"/>
        <v>0</v>
      </c>
      <c r="T10" s="214">
        <f>IF(R10&gt;0,S10*'3. Finanšu-statistiskās konst.'!C$10,0)</f>
        <v>0</v>
      </c>
      <c r="U10" s="214">
        <f>IF($E10&gt;0,R10*'3. Finanšu-statistiskās konst.'!C$10,0)</f>
        <v>0</v>
      </c>
      <c r="W10" s="214">
        <f>IF(AND($E10&gt;0,$F10&gt;0),'2. Datu ievade'!L12,0)</f>
        <v>0</v>
      </c>
      <c r="X10" s="241">
        <f>IF(AND($E10&gt;0,$F10&gt;0),'2. Datu ievade'!M12,0)</f>
        <v>0</v>
      </c>
      <c r="Y10" s="242">
        <f t="shared" si="10"/>
        <v>0</v>
      </c>
      <c r="Z10" s="214">
        <f>IF(W10&gt;0,Y10*'3. Finanšu-statistiskās konst.'!C$17,0)</f>
        <v>0</v>
      </c>
      <c r="AA10" s="214">
        <f>IF(W10&gt;0,Z10*'3. Finanšu-statistiskās konst.'!C$16*'3. Finanšu-statistiskās konst.'!C$18,0)</f>
        <v>0</v>
      </c>
      <c r="AB10" s="214">
        <f t="shared" si="11"/>
        <v>0</v>
      </c>
      <c r="AD10" s="214">
        <f>IF(AND($E10&gt;0,$F10&gt;0),'2. Datu ievade'!N12,0)</f>
        <v>0</v>
      </c>
      <c r="AE10" s="214">
        <f t="shared" si="12"/>
        <v>0</v>
      </c>
      <c r="AF10" s="214">
        <f>IF($E10&gt;0,AE10*'3. Finanšu-statistiskās konst.'!C$11,0)</f>
        <v>0</v>
      </c>
      <c r="AG10" s="214">
        <f t="shared" si="13"/>
        <v>0</v>
      </c>
      <c r="AI10" s="214">
        <f t="shared" si="14"/>
        <v>0</v>
      </c>
      <c r="AJ10" s="214">
        <f>IF(AND($E10&gt;0,$F10&gt;0),'2. Datu ievade'!O12,0)</f>
        <v>0</v>
      </c>
      <c r="AL10" s="214">
        <f t="shared" si="15"/>
        <v>0</v>
      </c>
      <c r="AM10" s="214">
        <f>IF(AND($E10&gt;0,$F10&gt;0),'2. Datu ievade'!P12,0)</f>
        <v>0</v>
      </c>
      <c r="AO10" s="214">
        <f t="shared" si="16"/>
        <v>0</v>
      </c>
      <c r="AP10" s="214">
        <f>IF(AND($E10&gt;0,$F10&gt;0),'2. Datu ievade'!Q12,0)</f>
        <v>0</v>
      </c>
    </row>
    <row r="11" spans="2:42" ht="28.5" customHeight="1" x14ac:dyDescent="0.25">
      <c r="B11" s="320"/>
      <c r="C11" s="332" t="str">
        <f>'2. Datu ievade'!C13</f>
        <v>Lietotāja definēta papildus ģeotelpiskā vienība (citi jūras un iesāļu augteņu biotopi un/vai piejūras un iekšzemes kāpu biotopi)</v>
      </c>
      <c r="D11" s="332"/>
      <c r="E11" s="213">
        <f>'2. Datu ievade'!E13</f>
        <v>0</v>
      </c>
      <c r="F11" s="214">
        <f>'2. Datu ievade'!F13</f>
        <v>0</v>
      </c>
      <c r="H11" s="240">
        <f>IF(AND($E11&gt;0,$F11&gt;0),'2. Datu ievade'!$I13,0)</f>
        <v>0</v>
      </c>
      <c r="I11" s="214">
        <f t="shared" si="7"/>
        <v>0</v>
      </c>
      <c r="J11" s="214">
        <f>IF(H11&gt;0,H11*$F11*$E11*'3. Finanšu-statistiskās konst.'!$C$7,0)</f>
        <v>0</v>
      </c>
      <c r="K11" s="214">
        <f>IF($E11&gt;0,H11*'3. Finanšu-statistiskās konst.'!$C$7,0)</f>
        <v>0</v>
      </c>
      <c r="M11" s="213">
        <f>IF(AND($E11&gt;0,$F11&gt;0),'2. Datu ievade'!J13,0)</f>
        <v>0</v>
      </c>
      <c r="N11" s="214">
        <f>IF(M11&gt;0,$F11/'3. Finanšu-statistiskās konst.'!C$41*1000*100*$E11,0)</f>
        <v>0</v>
      </c>
      <c r="O11" s="214">
        <f>IF(M11&gt;0,N11*'3. Finanšu-statistiskās konst.'!C$8,0)</f>
        <v>0</v>
      </c>
      <c r="P11" s="214">
        <f t="shared" si="8"/>
        <v>0</v>
      </c>
      <c r="R11" s="214">
        <f>IF(AND($E11&gt;0,$F11&gt;0),'2. Datu ievade'!K13,0)</f>
        <v>0</v>
      </c>
      <c r="S11" s="214">
        <f t="shared" si="9"/>
        <v>0</v>
      </c>
      <c r="T11" s="214">
        <f>IF(R11&gt;0,S11*'3. Finanšu-statistiskās konst.'!C$10,0)</f>
        <v>0</v>
      </c>
      <c r="U11" s="214">
        <f>IF($E11&gt;0,R11*'3. Finanšu-statistiskās konst.'!C$10,0)</f>
        <v>0</v>
      </c>
      <c r="W11" s="214">
        <f>IF(AND($E11&gt;0,$F11&gt;0),'2. Datu ievade'!L13,0)</f>
        <v>0</v>
      </c>
      <c r="X11" s="241">
        <f>IF(AND($E11&gt;0,$F11&gt;0),'2. Datu ievade'!M13,0)</f>
        <v>0</v>
      </c>
      <c r="Y11" s="242">
        <f t="shared" si="10"/>
        <v>0</v>
      </c>
      <c r="Z11" s="214">
        <f>IF(W11&gt;0,Y11*'3. Finanšu-statistiskās konst.'!C$17,0)</f>
        <v>0</v>
      </c>
      <c r="AA11" s="214">
        <f>IF(W11&gt;0,Z11*'3. Finanšu-statistiskās konst.'!C$16*'3. Finanšu-statistiskās konst.'!C$18,0)</f>
        <v>0</v>
      </c>
      <c r="AB11" s="214">
        <f t="shared" si="11"/>
        <v>0</v>
      </c>
      <c r="AD11" s="214">
        <f>IF(AND($E11&gt;0,$F11&gt;0),'2. Datu ievade'!N13,0)</f>
        <v>0</v>
      </c>
      <c r="AE11" s="214">
        <f t="shared" si="12"/>
        <v>0</v>
      </c>
      <c r="AF11" s="214">
        <f>IF($E11&gt;0,AE11*'3. Finanšu-statistiskās konst.'!C$11,0)</f>
        <v>0</v>
      </c>
      <c r="AG11" s="214">
        <f t="shared" si="13"/>
        <v>0</v>
      </c>
      <c r="AI11" s="214">
        <f t="shared" si="14"/>
        <v>0</v>
      </c>
      <c r="AJ11" s="214">
        <f>IF(AND($E11&gt;0,$F11&gt;0),'2. Datu ievade'!O13,0)</f>
        <v>0</v>
      </c>
      <c r="AL11" s="214">
        <f t="shared" si="15"/>
        <v>0</v>
      </c>
      <c r="AM11" s="214">
        <f>IF(AND($E11&gt;0,$F11&gt;0),'2. Datu ievade'!P13,0)</f>
        <v>0</v>
      </c>
      <c r="AO11" s="214">
        <f t="shared" si="16"/>
        <v>0</v>
      </c>
      <c r="AP11" s="214">
        <f>IF(AND($E11&gt;0,$F11&gt;0),'2. Datu ievade'!Q13,0)</f>
        <v>0</v>
      </c>
    </row>
    <row r="12" spans="2:42" ht="28.5" customHeight="1" x14ac:dyDescent="0.25">
      <c r="B12" s="321"/>
      <c r="C12" s="332" t="str">
        <f>'2. Datu ievade'!C14</f>
        <v>Lietotāja definēta papildus ģeotelpiskā vienība (citi jūras un iesāļu augteņu biotopi un/vai piejūras un iekšzemes kāpu biotopi)</v>
      </c>
      <c r="D12" s="332"/>
      <c r="E12" s="213">
        <f>'2. Datu ievade'!E14</f>
        <v>0</v>
      </c>
      <c r="F12" s="214">
        <f>'2. Datu ievade'!F14</f>
        <v>0</v>
      </c>
      <c r="H12" s="240">
        <f>IF(AND($E12&gt;0,$F12&gt;0),'2. Datu ievade'!$I14,0)</f>
        <v>0</v>
      </c>
      <c r="I12" s="214">
        <f t="shared" si="7"/>
        <v>0</v>
      </c>
      <c r="J12" s="214">
        <f>IF(H12&gt;0,H12*$F12*$E12*'3. Finanšu-statistiskās konst.'!$C$7,0)</f>
        <v>0</v>
      </c>
      <c r="K12" s="214">
        <f>IF($E12&gt;0,H12*'3. Finanšu-statistiskās konst.'!$C$7,0)</f>
        <v>0</v>
      </c>
      <c r="M12" s="213">
        <f>IF(AND($E12&gt;0,$F12&gt;0),'2. Datu ievade'!J14,0)</f>
        <v>0</v>
      </c>
      <c r="N12" s="214">
        <f>IF(M12&gt;0,$F12/'3. Finanšu-statistiskās konst.'!C$41*1000*100*$E12,0)</f>
        <v>0</v>
      </c>
      <c r="O12" s="214">
        <f>IF(M12&gt;0,N12*'3. Finanšu-statistiskās konst.'!C$8,0)</f>
        <v>0</v>
      </c>
      <c r="P12" s="214">
        <f t="shared" si="8"/>
        <v>0</v>
      </c>
      <c r="R12" s="214">
        <f>IF(AND($E12&gt;0,$F12&gt;0),'2. Datu ievade'!K14,0)</f>
        <v>0</v>
      </c>
      <c r="S12" s="214">
        <f t="shared" si="9"/>
        <v>0</v>
      </c>
      <c r="T12" s="214">
        <f>IF(R12&gt;0,S12*'3. Finanšu-statistiskās konst.'!C$10,0)</f>
        <v>0</v>
      </c>
      <c r="U12" s="214">
        <f>IF($E12&gt;0,R12*'3. Finanšu-statistiskās konst.'!C$10,0)</f>
        <v>0</v>
      </c>
      <c r="W12" s="214">
        <f>IF(AND($E12&gt;0,$F12&gt;0),'2. Datu ievade'!L14,0)</f>
        <v>0</v>
      </c>
      <c r="X12" s="241">
        <f>IF(AND($E12&gt;0,$F12&gt;0),'2. Datu ievade'!M14,0)</f>
        <v>0</v>
      </c>
      <c r="Y12" s="242">
        <f t="shared" si="10"/>
        <v>0</v>
      </c>
      <c r="Z12" s="214">
        <f>IF(W12&gt;0,Y12*'3. Finanšu-statistiskās konst.'!C$17,0)</f>
        <v>0</v>
      </c>
      <c r="AA12" s="214">
        <f>IF(W12&gt;0,Z12*'3. Finanšu-statistiskās konst.'!C$16*'3. Finanšu-statistiskās konst.'!C$18,0)</f>
        <v>0</v>
      </c>
      <c r="AB12" s="214">
        <f t="shared" si="11"/>
        <v>0</v>
      </c>
      <c r="AD12" s="214">
        <f>IF(AND($E12&gt;0,$F12&gt;0),'2. Datu ievade'!N14,0)</f>
        <v>0</v>
      </c>
      <c r="AE12" s="214">
        <f t="shared" si="12"/>
        <v>0</v>
      </c>
      <c r="AF12" s="214">
        <f>IF($E12&gt;0,AE12*'3. Finanšu-statistiskās konst.'!C$11,0)</f>
        <v>0</v>
      </c>
      <c r="AG12" s="214">
        <f t="shared" si="13"/>
        <v>0</v>
      </c>
      <c r="AI12" s="214">
        <f t="shared" si="14"/>
        <v>0</v>
      </c>
      <c r="AJ12" s="214">
        <f>IF(AND($E12&gt;0,$F12&gt;0),'2. Datu ievade'!O14,0)</f>
        <v>0</v>
      </c>
      <c r="AL12" s="214">
        <f t="shared" si="15"/>
        <v>0</v>
      </c>
      <c r="AM12" s="214">
        <f>IF(AND($E12&gt;0,$F12&gt;0),'2. Datu ievade'!P14,0)</f>
        <v>0</v>
      </c>
      <c r="AO12" s="214">
        <f t="shared" si="16"/>
        <v>0</v>
      </c>
      <c r="AP12" s="214">
        <f>IF(AND($E12&gt;0,$F12&gt;0),'2. Datu ievade'!Q14,0)</f>
        <v>0</v>
      </c>
    </row>
    <row r="13" spans="2:42" ht="14.25" customHeight="1" x14ac:dyDescent="0.25">
      <c r="B13" s="319" t="str">
        <f>'2. Datu ievade'!B15</f>
        <v>Upes un ezeri</v>
      </c>
      <c r="C13" s="322" t="str">
        <f>'2. Datu ievade'!C15</f>
        <v>Dabiski upju posmi (biotops 3260)</v>
      </c>
      <c r="D13" s="217" t="str">
        <f>'2. Datu ievade'!D15</f>
        <v>Maza, strauja (ritrāla) upe: INČUPE</v>
      </c>
      <c r="E13" s="213">
        <f>'2. Datu ievade'!E15</f>
        <v>1</v>
      </c>
      <c r="F13" s="214">
        <f>'2. Datu ievade'!F15</f>
        <v>3.71</v>
      </c>
      <c r="H13" s="240">
        <f>IF(AND($E13&gt;0,$F13&gt;0),'2. Datu ievade'!$I15,0)</f>
        <v>0</v>
      </c>
      <c r="I13" s="214">
        <f t="shared" si="7"/>
        <v>0</v>
      </c>
      <c r="J13" s="214">
        <f>IF(H13&gt;0,H13*$F13*$E13*'3. Finanšu-statistiskās konst.'!$C$7,0)</f>
        <v>0</v>
      </c>
      <c r="K13" s="214">
        <f>IF($E13&gt;0,H13*'3. Finanšu-statistiskās konst.'!$C$7,0)</f>
        <v>0</v>
      </c>
      <c r="M13" s="213">
        <f>IF(AND($E13&gt;0,$F13&gt;0),'2. Datu ievade'!J15,0)</f>
        <v>1</v>
      </c>
      <c r="N13" s="214">
        <f>IF(M13&gt;0,$F13/'3. Finanšu-statistiskās konst.'!C$41*1000*100*$E13,0)</f>
        <v>6.1347664324100863</v>
      </c>
      <c r="O13" s="214">
        <f>IF(M13&gt;0,N13*'3. Finanšu-statistiskās konst.'!C$8,0)</f>
        <v>76.684580405126084</v>
      </c>
      <c r="P13" s="214">
        <f t="shared" si="8"/>
        <v>20.669698222405952</v>
      </c>
      <c r="R13" s="214">
        <f>IF(AND($E13&gt;0,$F13&gt;0),'2. Datu ievade'!K15,0)</f>
        <v>0</v>
      </c>
      <c r="S13" s="214">
        <f t="shared" si="9"/>
        <v>0</v>
      </c>
      <c r="T13" s="214">
        <f>IF(R13&gt;0,S13*'3. Finanšu-statistiskās konst.'!C$10,0)</f>
        <v>0</v>
      </c>
      <c r="U13" s="214">
        <f>IF($E13&gt;0,R13*'3. Finanšu-statistiskās konst.'!C$10,0)</f>
        <v>0</v>
      </c>
      <c r="W13" s="214">
        <f>IF(AND($E13&gt;0,$F13&gt;0),'2. Datu ievade'!L15,0)</f>
        <v>0</v>
      </c>
      <c r="X13" s="241">
        <f>IF(AND($E13&gt;0,$F13&gt;0),'2. Datu ievade'!M15,0)</f>
        <v>0</v>
      </c>
      <c r="Y13" s="242">
        <f t="shared" si="10"/>
        <v>0</v>
      </c>
      <c r="Z13" s="214">
        <f>IF(W13&gt;0,Y13*'3. Finanšu-statistiskās konst.'!C$17,0)</f>
        <v>0</v>
      </c>
      <c r="AA13" s="214">
        <f>IF(W13&gt;0,Z13*'3. Finanšu-statistiskās konst.'!C$16*'3. Finanšu-statistiskās konst.'!C$18,0)</f>
        <v>0</v>
      </c>
      <c r="AB13" s="214">
        <f t="shared" si="11"/>
        <v>0</v>
      </c>
      <c r="AD13" s="214">
        <f>IF(AND($E13&gt;0,$F13&gt;0),'2. Datu ievade'!N15,0)</f>
        <v>0</v>
      </c>
      <c r="AE13" s="214">
        <f t="shared" si="12"/>
        <v>0</v>
      </c>
      <c r="AF13" s="214">
        <f>IF($E13&gt;0,AE13*'3. Finanšu-statistiskās konst.'!C$11,0)</f>
        <v>0</v>
      </c>
      <c r="AG13" s="214">
        <f t="shared" si="13"/>
        <v>0</v>
      </c>
      <c r="AI13" s="214">
        <f t="shared" si="14"/>
        <v>0</v>
      </c>
      <c r="AJ13" s="214">
        <f>IF(AND($E13&gt;0,$F13&gt;0),'2. Datu ievade'!O15,0)</f>
        <v>0</v>
      </c>
      <c r="AL13" s="214">
        <f t="shared" si="15"/>
        <v>0</v>
      </c>
      <c r="AM13" s="214">
        <f>IF(AND($E13&gt;0,$F13&gt;0),'2. Datu ievade'!P15,0)</f>
        <v>0</v>
      </c>
      <c r="AO13" s="214">
        <f t="shared" si="16"/>
        <v>0</v>
      </c>
      <c r="AP13" s="214">
        <f>IF(AND($E13&gt;0,$F13&gt;0),'2. Datu ievade'!Q15,0)</f>
        <v>0</v>
      </c>
    </row>
    <row r="14" spans="2:42" x14ac:dyDescent="0.25">
      <c r="B14" s="320"/>
      <c r="C14" s="323">
        <f>'2. Datu ievade'!C16</f>
        <v>0</v>
      </c>
      <c r="D14" s="217" t="str">
        <f>'2. Datu ievade'!D16</f>
        <v>Vidēja, strauja (ritrāla) upe: PĒTERUPE</v>
      </c>
      <c r="E14" s="213">
        <f>'2. Datu ievade'!E16</f>
        <v>1</v>
      </c>
      <c r="F14" s="214">
        <f>'2. Datu ievade'!F16</f>
        <v>3.71</v>
      </c>
      <c r="H14" s="240">
        <f>IF(AND($E14&gt;0,$F14&gt;0),'2. Datu ievade'!$I16,0)</f>
        <v>0</v>
      </c>
      <c r="I14" s="214">
        <f t="shared" si="7"/>
        <v>0</v>
      </c>
      <c r="J14" s="214">
        <f>IF(H14&gt;0,H14*$F14*$E14*'3. Finanšu-statistiskās konst.'!$C$7,0)</f>
        <v>0</v>
      </c>
      <c r="K14" s="214">
        <f>IF($E14&gt;0,H14*'3. Finanšu-statistiskās konst.'!$C$7,0)</f>
        <v>0</v>
      </c>
      <c r="M14" s="213">
        <f>IF(AND($E14&gt;0,$F14&gt;0),'2. Datu ievade'!J16,0)</f>
        <v>1</v>
      </c>
      <c r="N14" s="214">
        <f>IF(M14&gt;0,$F14/'3. Finanšu-statistiskās konst.'!C$41*1000*100*$E14,0)</f>
        <v>6.1347664324100863</v>
      </c>
      <c r="O14" s="214">
        <f>IF(M14&gt;0,N14*'3. Finanšu-statistiskās konst.'!C$8,0)</f>
        <v>76.684580405126084</v>
      </c>
      <c r="P14" s="214">
        <f t="shared" si="8"/>
        <v>20.669698222405952</v>
      </c>
      <c r="R14" s="214">
        <f>IF(AND($E14&gt;0,$F14&gt;0),'2. Datu ievade'!K16,0)</f>
        <v>0</v>
      </c>
      <c r="S14" s="214">
        <f t="shared" si="9"/>
        <v>0</v>
      </c>
      <c r="T14" s="214">
        <f>IF(R14&gt;0,S14*'3. Finanšu-statistiskās konst.'!C$10,0)</f>
        <v>0</v>
      </c>
      <c r="U14" s="214">
        <f>IF($E14&gt;0,R14*'3. Finanšu-statistiskās konst.'!C$10,0)</f>
        <v>0</v>
      </c>
      <c r="W14" s="214">
        <f>IF(AND($E14&gt;0,$F14&gt;0),'2. Datu ievade'!L16,0)</f>
        <v>0</v>
      </c>
      <c r="X14" s="241">
        <f>IF(AND($E14&gt;0,$F14&gt;0),'2. Datu ievade'!M16,0)</f>
        <v>0</v>
      </c>
      <c r="Y14" s="242">
        <f t="shared" si="10"/>
        <v>0</v>
      </c>
      <c r="Z14" s="214">
        <f>IF(W14&gt;0,Y14*'3. Finanšu-statistiskās konst.'!C$17,0)</f>
        <v>0</v>
      </c>
      <c r="AA14" s="214">
        <f>IF(W14&gt;0,Z14*'3. Finanšu-statistiskās konst.'!C$16*'3. Finanšu-statistiskās konst.'!C$18,0)</f>
        <v>0</v>
      </c>
      <c r="AB14" s="214">
        <f t="shared" si="11"/>
        <v>0</v>
      </c>
      <c r="AD14" s="214">
        <f>IF(AND($E14&gt;0,$F14&gt;0),'2. Datu ievade'!N16,0)</f>
        <v>0</v>
      </c>
      <c r="AE14" s="214">
        <f t="shared" si="12"/>
        <v>0</v>
      </c>
      <c r="AF14" s="214">
        <f>IF($E14&gt;0,AE14*'3. Finanšu-statistiskās konst.'!C$11,0)</f>
        <v>0</v>
      </c>
      <c r="AG14" s="214">
        <f t="shared" si="13"/>
        <v>0</v>
      </c>
      <c r="AI14" s="214">
        <f t="shared" si="14"/>
        <v>0</v>
      </c>
      <c r="AJ14" s="214">
        <f>IF(AND($E14&gt;0,$F14&gt;0),'2. Datu ievade'!O16,0)</f>
        <v>0</v>
      </c>
      <c r="AL14" s="214">
        <f t="shared" si="15"/>
        <v>0</v>
      </c>
      <c r="AM14" s="214">
        <f>IF(AND($E14&gt;0,$F14&gt;0),'2. Datu ievade'!P16,0)</f>
        <v>0</v>
      </c>
      <c r="AO14" s="214">
        <f t="shared" si="16"/>
        <v>0</v>
      </c>
      <c r="AP14" s="214">
        <f>IF(AND($E14&gt;0,$F14&gt;0),'2. Datu ievade'!Q16,0)</f>
        <v>0</v>
      </c>
    </row>
    <row r="15" spans="2:42" x14ac:dyDescent="0.25">
      <c r="B15" s="320"/>
      <c r="C15" s="324"/>
      <c r="D15" s="217" t="str">
        <f>'2. Datu ievade'!D17</f>
        <v>Upes vai tās posma nosaukums</v>
      </c>
      <c r="E15" s="213">
        <f>'2. Datu ievade'!E17</f>
        <v>0</v>
      </c>
      <c r="F15" s="214">
        <f>'2. Datu ievade'!F17</f>
        <v>0</v>
      </c>
      <c r="H15" s="240">
        <f>IF(AND($E15&gt;0,$F15&gt;0),'2. Datu ievade'!$I17,0)</f>
        <v>0</v>
      </c>
      <c r="I15" s="214">
        <f t="shared" si="7"/>
        <v>0</v>
      </c>
      <c r="J15" s="214">
        <f>IF(H15&gt;0,H15*$F15*$E15*'3. Finanšu-statistiskās konst.'!$C$7,0)</f>
        <v>0</v>
      </c>
      <c r="K15" s="214">
        <f>IF($E15&gt;0,H15*'3. Finanšu-statistiskās konst.'!$C$7,0)</f>
        <v>0</v>
      </c>
      <c r="M15" s="213">
        <f>IF(AND($E15&gt;0,$F15&gt;0),'2. Datu ievade'!J17,0)</f>
        <v>0</v>
      </c>
      <c r="N15" s="214">
        <f>IF(M15&gt;0,$F15/'3. Finanšu-statistiskās konst.'!C$41*1000*100*$E15,0)</f>
        <v>0</v>
      </c>
      <c r="O15" s="214">
        <f>IF(M15&gt;0,N15*'3. Finanšu-statistiskās konst.'!C$8,0)</f>
        <v>0</v>
      </c>
      <c r="P15" s="214">
        <f t="shared" si="8"/>
        <v>0</v>
      </c>
      <c r="R15" s="214">
        <f>IF(AND($E15&gt;0,$F15&gt;0),'2. Datu ievade'!K17,0)</f>
        <v>0</v>
      </c>
      <c r="S15" s="214">
        <f t="shared" si="9"/>
        <v>0</v>
      </c>
      <c r="T15" s="214">
        <f>IF(R15&gt;0,S15*'3. Finanšu-statistiskās konst.'!C$10,0)</f>
        <v>0</v>
      </c>
      <c r="U15" s="214">
        <f>IF($E15&gt;0,R15*'3. Finanšu-statistiskās konst.'!C$10,0)</f>
        <v>0</v>
      </c>
      <c r="W15" s="214">
        <f>IF(AND($E15&gt;0,$F15&gt;0),'2. Datu ievade'!L17,0)</f>
        <v>0</v>
      </c>
      <c r="X15" s="241">
        <f>IF(AND($E15&gt;0,$F15&gt;0),'2. Datu ievade'!M17,0)</f>
        <v>0</v>
      </c>
      <c r="Y15" s="242">
        <f t="shared" si="10"/>
        <v>0</v>
      </c>
      <c r="Z15" s="214">
        <f>IF(W15&gt;0,Y15*'3. Finanšu-statistiskās konst.'!C$17,0)</f>
        <v>0</v>
      </c>
      <c r="AA15" s="214">
        <f>IF(W15&gt;0,Z15*'3. Finanšu-statistiskās konst.'!C$16*'3. Finanšu-statistiskās konst.'!C$18,0)</f>
        <v>0</v>
      </c>
      <c r="AB15" s="214">
        <f t="shared" si="11"/>
        <v>0</v>
      </c>
      <c r="AD15" s="214">
        <f>IF(AND($E15&gt;0,$F15&gt;0),'2. Datu ievade'!N17,0)</f>
        <v>0</v>
      </c>
      <c r="AE15" s="214">
        <f t="shared" si="12"/>
        <v>0</v>
      </c>
      <c r="AF15" s="214">
        <f>IF($E15&gt;0,AE15*'3. Finanšu-statistiskās konst.'!C$11,0)</f>
        <v>0</v>
      </c>
      <c r="AG15" s="214">
        <f t="shared" si="13"/>
        <v>0</v>
      </c>
      <c r="AI15" s="214">
        <f t="shared" si="14"/>
        <v>0</v>
      </c>
      <c r="AJ15" s="214">
        <f>IF(AND($E15&gt;0,$F15&gt;0),'2. Datu ievade'!O17,0)</f>
        <v>0</v>
      </c>
      <c r="AL15" s="214">
        <f t="shared" si="15"/>
        <v>0</v>
      </c>
      <c r="AM15" s="214">
        <f>IF(AND($E15&gt;0,$F15&gt;0),'2. Datu ievade'!P17,0)</f>
        <v>0</v>
      </c>
      <c r="AO15" s="214">
        <f t="shared" si="16"/>
        <v>0</v>
      </c>
      <c r="AP15" s="214">
        <f>IF(AND($E15&gt;0,$F15&gt;0),'2. Datu ievade'!Q17,0)</f>
        <v>0</v>
      </c>
    </row>
    <row r="16" spans="2:42" ht="14.25" customHeight="1" x14ac:dyDescent="0.25">
      <c r="B16" s="320"/>
      <c r="C16" s="325" t="str">
        <f>'2. Datu ievade'!C18:D18</f>
        <v xml:space="preserve">Lietotāja definēta papildus ģeotelpiskā vienība (citi saldūdeņu biotopi vai upju/ezeru tipi) </v>
      </c>
      <c r="D16" s="326"/>
      <c r="E16" s="213">
        <f>'2. Datu ievade'!E18</f>
        <v>0</v>
      </c>
      <c r="F16" s="214">
        <f>'2. Datu ievade'!F18</f>
        <v>0</v>
      </c>
      <c r="H16" s="240">
        <f>IF(AND($E16&gt;0,$F16&gt;0),'2. Datu ievade'!$I18,0)</f>
        <v>0</v>
      </c>
      <c r="I16" s="214">
        <f t="shared" si="7"/>
        <v>0</v>
      </c>
      <c r="J16" s="214">
        <f>IF(H16&gt;0,H16*$F16*$E16*'3. Finanšu-statistiskās konst.'!$C$7,0)</f>
        <v>0</v>
      </c>
      <c r="K16" s="214">
        <f>IF($E16&gt;0,H16*'3. Finanšu-statistiskās konst.'!$C$7,0)</f>
        <v>0</v>
      </c>
      <c r="M16" s="213">
        <f>IF(AND($E16&gt;0,$F16&gt;0),'2. Datu ievade'!J18,0)</f>
        <v>0</v>
      </c>
      <c r="N16" s="214">
        <f>IF(M16&gt;0,$F16/'3. Finanšu-statistiskās konst.'!C$41*1000*100*$E16,0)</f>
        <v>0</v>
      </c>
      <c r="O16" s="214">
        <f>IF(M16&gt;0,N16*'3. Finanšu-statistiskās konst.'!C$8,0)</f>
        <v>0</v>
      </c>
      <c r="P16" s="214">
        <f t="shared" si="8"/>
        <v>0</v>
      </c>
      <c r="R16" s="214">
        <f>IF(AND($E16&gt;0,$F16&gt;0),'2. Datu ievade'!K18,0)</f>
        <v>0</v>
      </c>
      <c r="S16" s="214">
        <f t="shared" si="9"/>
        <v>0</v>
      </c>
      <c r="T16" s="214">
        <f>IF(R16&gt;0,S16*'3. Finanšu-statistiskās konst.'!C$10,0)</f>
        <v>0</v>
      </c>
      <c r="U16" s="214">
        <f>IF($E16&gt;0,R16*'3. Finanšu-statistiskās konst.'!C$10,0)</f>
        <v>0</v>
      </c>
      <c r="W16" s="214">
        <f>IF(AND($E16&gt;0,$F16&gt;0),'2. Datu ievade'!L18,0)</f>
        <v>0</v>
      </c>
      <c r="X16" s="241">
        <f>IF(AND($E16&gt;0,$F16&gt;0),'2. Datu ievade'!M18,0)</f>
        <v>0</v>
      </c>
      <c r="Y16" s="242">
        <f t="shared" si="10"/>
        <v>0</v>
      </c>
      <c r="Z16" s="214">
        <f>IF(W16&gt;0,Y16*'3. Finanšu-statistiskās konst.'!C$17,0)</f>
        <v>0</v>
      </c>
      <c r="AA16" s="214">
        <f>IF(W16&gt;0,Z16*'3. Finanšu-statistiskās konst.'!C$16*'3. Finanšu-statistiskās konst.'!C$18,0)</f>
        <v>0</v>
      </c>
      <c r="AB16" s="214">
        <f t="shared" si="11"/>
        <v>0</v>
      </c>
      <c r="AD16" s="214">
        <f>IF(AND($E16&gt;0,$F16&gt;0),'2. Datu ievade'!N18,0)</f>
        <v>0</v>
      </c>
      <c r="AE16" s="214">
        <f t="shared" si="12"/>
        <v>0</v>
      </c>
      <c r="AF16" s="214">
        <f>IF($E16&gt;0,AE16*'3. Finanšu-statistiskās konst.'!C$11,0)</f>
        <v>0</v>
      </c>
      <c r="AG16" s="214">
        <f t="shared" si="13"/>
        <v>0</v>
      </c>
      <c r="AI16" s="214">
        <f t="shared" si="14"/>
        <v>0</v>
      </c>
      <c r="AJ16" s="214">
        <f>IF(AND($E16&gt;0,$F16&gt;0),'2. Datu ievade'!O18,0)</f>
        <v>0</v>
      </c>
      <c r="AL16" s="214">
        <f t="shared" si="15"/>
        <v>0</v>
      </c>
      <c r="AM16" s="214">
        <f>IF(AND($E16&gt;0,$F16&gt;0),'2. Datu ievade'!P18,0)</f>
        <v>0</v>
      </c>
      <c r="AO16" s="214">
        <f t="shared" si="16"/>
        <v>0</v>
      </c>
      <c r="AP16" s="214">
        <f>IF(AND($E16&gt;0,$F16&gt;0),'2. Datu ievade'!Q18,0)</f>
        <v>0</v>
      </c>
    </row>
    <row r="17" spans="2:42" ht="14.25" customHeight="1" x14ac:dyDescent="0.25">
      <c r="B17" s="320"/>
      <c r="C17" s="325" t="str">
        <f>'2. Datu ievade'!C19:D19</f>
        <v xml:space="preserve">Lietotāja definēta papildus ģeotelpiskā vienība (citi saldūdeņu biotopi vai upju/ezeru tipi) </v>
      </c>
      <c r="D17" s="326"/>
      <c r="E17" s="213">
        <f>'2. Datu ievade'!E19</f>
        <v>0</v>
      </c>
      <c r="F17" s="214">
        <f>'2. Datu ievade'!F19</f>
        <v>0</v>
      </c>
      <c r="H17" s="240">
        <f>IF(AND($E17&gt;0,$F17&gt;0),'2. Datu ievade'!$I19,0)</f>
        <v>0</v>
      </c>
      <c r="I17" s="214">
        <f t="shared" si="7"/>
        <v>0</v>
      </c>
      <c r="J17" s="214">
        <f>IF(H17&gt;0,H17*$F17*$E17*'3. Finanšu-statistiskās konst.'!$C$7,0)</f>
        <v>0</v>
      </c>
      <c r="K17" s="214">
        <f>IF($E17&gt;0,H17*'3. Finanšu-statistiskās konst.'!$C$7,0)</f>
        <v>0</v>
      </c>
      <c r="M17" s="213">
        <f>IF(AND($E17&gt;0,$F17&gt;0),'2. Datu ievade'!J19,0)</f>
        <v>0</v>
      </c>
      <c r="N17" s="214">
        <f>IF(M17&gt;0,$F17/'3. Finanšu-statistiskās konst.'!C$41*1000*100*$E17,0)</f>
        <v>0</v>
      </c>
      <c r="O17" s="214">
        <f>IF(M17&gt;0,N17*'3. Finanšu-statistiskās konst.'!C$8,0)</f>
        <v>0</v>
      </c>
      <c r="P17" s="214">
        <f t="shared" si="8"/>
        <v>0</v>
      </c>
      <c r="R17" s="214">
        <f>IF(AND($E17&gt;0,$F17&gt;0),'2. Datu ievade'!K19,0)</f>
        <v>0</v>
      </c>
      <c r="S17" s="214">
        <f t="shared" si="9"/>
        <v>0</v>
      </c>
      <c r="T17" s="214">
        <f>IF(R17&gt;0,S17*'3. Finanšu-statistiskās konst.'!C$10,0)</f>
        <v>0</v>
      </c>
      <c r="U17" s="214">
        <f>IF($E17&gt;0,R17*'3. Finanšu-statistiskās konst.'!C$10,0)</f>
        <v>0</v>
      </c>
      <c r="W17" s="214">
        <f>IF(AND($E17&gt;0,$F17&gt;0),'2. Datu ievade'!L19,0)</f>
        <v>0</v>
      </c>
      <c r="X17" s="241">
        <f>IF(AND($E17&gt;0,$F17&gt;0),'2. Datu ievade'!M19,0)</f>
        <v>0</v>
      </c>
      <c r="Y17" s="242">
        <f t="shared" si="10"/>
        <v>0</v>
      </c>
      <c r="Z17" s="214">
        <f>IF(W17&gt;0,Y17*'3. Finanšu-statistiskās konst.'!C$17,0)</f>
        <v>0</v>
      </c>
      <c r="AA17" s="214">
        <f>IF(W17&gt;0,Z17*'3. Finanšu-statistiskās konst.'!C$16*'3. Finanšu-statistiskās konst.'!C$18,0)</f>
        <v>0</v>
      </c>
      <c r="AB17" s="214">
        <f t="shared" si="11"/>
        <v>0</v>
      </c>
      <c r="AD17" s="214">
        <f>IF(AND($E17&gt;0,$F17&gt;0),'2. Datu ievade'!N19,0)</f>
        <v>0</v>
      </c>
      <c r="AE17" s="214">
        <f t="shared" si="12"/>
        <v>0</v>
      </c>
      <c r="AF17" s="214">
        <f>IF($E17&gt;0,AE17*'3. Finanšu-statistiskās konst.'!C$11,0)</f>
        <v>0</v>
      </c>
      <c r="AG17" s="214">
        <f t="shared" si="13"/>
        <v>0</v>
      </c>
      <c r="AI17" s="214">
        <f t="shared" si="14"/>
        <v>0</v>
      </c>
      <c r="AJ17" s="214">
        <f>IF(AND($E17&gt;0,$F17&gt;0),'2. Datu ievade'!O19,0)</f>
        <v>0</v>
      </c>
      <c r="AL17" s="214">
        <f t="shared" si="15"/>
        <v>0</v>
      </c>
      <c r="AM17" s="214">
        <f>IF(AND($E17&gt;0,$F17&gt;0),'2. Datu ievade'!P19,0)</f>
        <v>0</v>
      </c>
      <c r="AO17" s="214">
        <f t="shared" si="16"/>
        <v>0</v>
      </c>
      <c r="AP17" s="214">
        <f>IF(AND($E17&gt;0,$F17&gt;0),'2. Datu ievade'!Q19,0)</f>
        <v>0</v>
      </c>
    </row>
    <row r="18" spans="2:42" ht="14.25" customHeight="1" x14ac:dyDescent="0.25">
      <c r="B18" s="321"/>
      <c r="C18" s="325" t="str">
        <f>'2. Datu ievade'!C20:D20</f>
        <v xml:space="preserve">Lietotāja definēta papildus ģeotelpiskā vienība (citi saldūdeņu biotopi vai upju/ezeru tipi) </v>
      </c>
      <c r="D18" s="326"/>
      <c r="E18" s="213">
        <f>'2. Datu ievade'!E20</f>
        <v>0</v>
      </c>
      <c r="F18" s="214">
        <f>'2. Datu ievade'!F20</f>
        <v>0</v>
      </c>
      <c r="H18" s="240">
        <f>IF(AND($E18&gt;0,$F18&gt;0),'2. Datu ievade'!$I20,0)</f>
        <v>0</v>
      </c>
      <c r="I18" s="214">
        <f t="shared" si="7"/>
        <v>0</v>
      </c>
      <c r="J18" s="214">
        <f>IF(H18&gt;0,H18*$F18*$E18*'3. Finanšu-statistiskās konst.'!$C$7,0)</f>
        <v>0</v>
      </c>
      <c r="K18" s="214">
        <f>IF($E18&gt;0,H18*'3. Finanšu-statistiskās konst.'!$C$7,0)</f>
        <v>0</v>
      </c>
      <c r="M18" s="213">
        <f>IF(AND($E18&gt;0,$F18&gt;0),'2. Datu ievade'!J20,0)</f>
        <v>0</v>
      </c>
      <c r="N18" s="214">
        <f>IF(M18&gt;0,$F18/'3. Finanšu-statistiskās konst.'!C$41*1000*100*$E18,0)</f>
        <v>0</v>
      </c>
      <c r="O18" s="214">
        <f>IF(M18&gt;0,N18*'3. Finanšu-statistiskās konst.'!C$8,0)</f>
        <v>0</v>
      </c>
      <c r="P18" s="214">
        <f t="shared" si="8"/>
        <v>0</v>
      </c>
      <c r="R18" s="214">
        <f>IF(AND($E18&gt;0,$F18&gt;0),'2. Datu ievade'!K20,0)</f>
        <v>0</v>
      </c>
      <c r="S18" s="214">
        <f t="shared" si="9"/>
        <v>0</v>
      </c>
      <c r="T18" s="214">
        <f>IF(R18&gt;0,S18*'3. Finanšu-statistiskās konst.'!C$10,0)</f>
        <v>0</v>
      </c>
      <c r="U18" s="214">
        <f>IF($E18&gt;0,R18*'3. Finanšu-statistiskās konst.'!C$10,0)</f>
        <v>0</v>
      </c>
      <c r="W18" s="214">
        <f>IF(AND($E18&gt;0,$F18&gt;0),'2. Datu ievade'!L20,0)</f>
        <v>0</v>
      </c>
      <c r="X18" s="241">
        <f>IF(AND($E18&gt;0,$F18&gt;0),'2. Datu ievade'!M20,0)</f>
        <v>0</v>
      </c>
      <c r="Y18" s="242">
        <f t="shared" si="10"/>
        <v>0</v>
      </c>
      <c r="Z18" s="214">
        <f>IF(W18&gt;0,Y18*'3. Finanšu-statistiskās konst.'!C$17,0)</f>
        <v>0</v>
      </c>
      <c r="AA18" s="214">
        <f>IF(W18&gt;0,Z18*'3. Finanšu-statistiskās konst.'!C$16*'3. Finanšu-statistiskās konst.'!C$18,0)</f>
        <v>0</v>
      </c>
      <c r="AB18" s="214">
        <f t="shared" si="11"/>
        <v>0</v>
      </c>
      <c r="AD18" s="214">
        <f>IF(AND($E18&gt;0,$F18&gt;0),'2. Datu ievade'!N20,0)</f>
        <v>0</v>
      </c>
      <c r="AE18" s="214">
        <f t="shared" si="12"/>
        <v>0</v>
      </c>
      <c r="AF18" s="214">
        <f>IF($E18&gt;0,AE18*'3. Finanšu-statistiskās konst.'!C$11,0)</f>
        <v>0</v>
      </c>
      <c r="AG18" s="214">
        <f t="shared" si="13"/>
        <v>0</v>
      </c>
      <c r="AI18" s="214">
        <f t="shared" si="14"/>
        <v>0</v>
      </c>
      <c r="AJ18" s="214">
        <f>IF(AND($E18&gt;0,$F18&gt;0),'2. Datu ievade'!O20,0)</f>
        <v>0</v>
      </c>
      <c r="AL18" s="214">
        <f t="shared" si="15"/>
        <v>0</v>
      </c>
      <c r="AM18" s="214">
        <f>IF(AND($E18&gt;0,$F18&gt;0),'2. Datu ievade'!P20,0)</f>
        <v>0</v>
      </c>
      <c r="AO18" s="214">
        <f t="shared" si="16"/>
        <v>0</v>
      </c>
      <c r="AP18" s="214">
        <f>IF(AND($E18&gt;0,$F18&gt;0),'2. Datu ievade'!Q20,0)</f>
        <v>0</v>
      </c>
    </row>
    <row r="19" spans="2:42" ht="14.25" customHeight="1" x14ac:dyDescent="0.25">
      <c r="B19" s="327" t="str">
        <f>'2. Datu ievade'!B21</f>
        <v>Meži</v>
      </c>
      <c r="C19" s="331" t="str">
        <f>'2. Datu ievade'!C21</f>
        <v>Mežainas piejūras kāpas (biotops 2180)/Veci vai dabiski boreāli meži (biotops 9010*)</v>
      </c>
      <c r="D19" s="156" t="str">
        <f>'2. Datu ievade'!D21</f>
        <v>pieaugusi un pāraugusi audze</v>
      </c>
      <c r="E19" s="213">
        <f>'2. Datu ievade'!E21</f>
        <v>1</v>
      </c>
      <c r="F19" s="214">
        <f>'2. Datu ievade'!F21</f>
        <v>12.05</v>
      </c>
      <c r="H19" s="240">
        <f>IF(AND($E19&gt;0,$F19&gt;0),'2. Datu ievade'!$I21,0)</f>
        <v>562</v>
      </c>
      <c r="I19" s="214">
        <f t="shared" si="7"/>
        <v>6772.1</v>
      </c>
      <c r="J19" s="214">
        <f>IF(H19&gt;0,H19*$F19*$E19*'3. Finanšu-statistiskās konst.'!$C$7,0)</f>
        <v>67721</v>
      </c>
      <c r="K19" s="214">
        <f>IF($E19&gt;0,H19*'3. Finanšu-statistiskās konst.'!$C$7,0)</f>
        <v>5620</v>
      </c>
      <c r="M19" s="213">
        <f>IF(AND($E19&gt;0,$F19&gt;0),'2. Datu ievade'!J21,0)</f>
        <v>0</v>
      </c>
      <c r="N19" s="214">
        <f>IF(M19&gt;0,$F19/'3. Finanšu-statistiskās konst.'!C$41*1000*100*$E19,0)</f>
        <v>0</v>
      </c>
      <c r="O19" s="214">
        <f>IF(M19&gt;0,N19*'3. Finanšu-statistiskās konst.'!C$8,0)</f>
        <v>0</v>
      </c>
      <c r="P19" s="214">
        <f t="shared" si="8"/>
        <v>0</v>
      </c>
      <c r="R19" s="214">
        <f>IF(AND($E19&gt;0,$F19&gt;0),'2. Datu ievade'!K21,0)</f>
        <v>0</v>
      </c>
      <c r="S19" s="214">
        <f t="shared" si="9"/>
        <v>0</v>
      </c>
      <c r="T19" s="214">
        <f>IF(R19&gt;0,S19*'3. Finanšu-statistiskās konst.'!C$10,0)</f>
        <v>0</v>
      </c>
      <c r="U19" s="214">
        <f>IF($E19&gt;0,R19*'3. Finanšu-statistiskās konst.'!C$10,0)</f>
        <v>0</v>
      </c>
      <c r="W19" s="214">
        <f>IF(AND($E19&gt;0,$F19&gt;0),'2. Datu ievade'!L21,0)</f>
        <v>2.0499999999999998</v>
      </c>
      <c r="X19" s="241">
        <f>IF(AND($E19&gt;0,$F19&gt;0),'2. Datu ievade'!M21,0)</f>
        <v>0.05</v>
      </c>
      <c r="Y19" s="242">
        <f t="shared" si="10"/>
        <v>0.60250000000000004</v>
      </c>
      <c r="Z19" s="214">
        <f>IF(W19&gt;0,Y19*'3. Finanšu-statistiskās konst.'!C$17,0)</f>
        <v>1506.25</v>
      </c>
      <c r="AA19" s="214">
        <f>IF(W19&gt;0,Z19*'3. Finanšu-statistiskās konst.'!C$16*'3. Finanšu-statistiskās konst.'!C$18,0)</f>
        <v>37656.25</v>
      </c>
      <c r="AB19" s="214">
        <f t="shared" si="11"/>
        <v>3125</v>
      </c>
      <c r="AD19" s="214">
        <f>IF(AND($E19&gt;0,$F19&gt;0),'2. Datu ievade'!N21,0)</f>
        <v>0</v>
      </c>
      <c r="AE19" s="214">
        <f t="shared" si="12"/>
        <v>0</v>
      </c>
      <c r="AF19" s="214">
        <f>IF($E19&gt;0,AE19*'3. Finanšu-statistiskās konst.'!C$11,0)</f>
        <v>0</v>
      </c>
      <c r="AG19" s="214">
        <f t="shared" si="13"/>
        <v>0</v>
      </c>
      <c r="AI19" s="214">
        <f t="shared" si="14"/>
        <v>0</v>
      </c>
      <c r="AJ19" s="214">
        <f>IF(AND($E19&gt;0,$F19&gt;0),'2. Datu ievade'!O21,0)</f>
        <v>0</v>
      </c>
      <c r="AL19" s="214">
        <f t="shared" si="15"/>
        <v>0</v>
      </c>
      <c r="AM19" s="214">
        <f>IF(AND($E19&gt;0,$F19&gt;0),'2. Datu ievade'!P21,0)</f>
        <v>0</v>
      </c>
      <c r="AO19" s="214">
        <f t="shared" si="16"/>
        <v>0</v>
      </c>
      <c r="AP19" s="214">
        <f>IF(AND($E19&gt;0,$F19&gt;0),'2. Datu ievade'!Q21,0)</f>
        <v>0</v>
      </c>
    </row>
    <row r="20" spans="2:42" x14ac:dyDescent="0.25">
      <c r="B20" s="328"/>
      <c r="C20" s="331"/>
      <c r="D20" s="156" t="str">
        <f>'2. Datu ievade'!D22</f>
        <v>vidēja vecuma un briestaudzes</v>
      </c>
      <c r="E20" s="213">
        <f>'2. Datu ievade'!E22</f>
        <v>1</v>
      </c>
      <c r="F20" s="214">
        <f>'2. Datu ievade'!F22</f>
        <v>12.43</v>
      </c>
      <c r="H20" s="240">
        <f>IF(AND($E20&gt;0,$F20&gt;0),'2. Datu ievade'!$I22,0)</f>
        <v>111</v>
      </c>
      <c r="I20" s="214">
        <f t="shared" si="7"/>
        <v>1379.73</v>
      </c>
      <c r="J20" s="214">
        <f>IF(H20&gt;0,H20*$F20*$E20*'3. Finanšu-statistiskās konst.'!$C$7,0)</f>
        <v>13797.3</v>
      </c>
      <c r="K20" s="214">
        <f>IF($E20&gt;0,H20*'3. Finanšu-statistiskās konst.'!$C$7,0)</f>
        <v>1110</v>
      </c>
      <c r="M20" s="213">
        <f>IF(AND($E20&gt;0,$F20&gt;0),'2. Datu ievade'!J22,0)</f>
        <v>0</v>
      </c>
      <c r="N20" s="214">
        <f>IF(M20&gt;0,$F20/'3. Finanšu-statistiskās konst.'!C$41*1000*100*$E20,0)</f>
        <v>0</v>
      </c>
      <c r="O20" s="214">
        <f>IF(M20&gt;0,N20*'3. Finanšu-statistiskās konst.'!C$8,0)</f>
        <v>0</v>
      </c>
      <c r="P20" s="214">
        <f t="shared" si="8"/>
        <v>0</v>
      </c>
      <c r="R20" s="214">
        <f>IF(AND($E20&gt;0,$F20&gt;0),'2. Datu ievade'!K22,0)</f>
        <v>0</v>
      </c>
      <c r="S20" s="214">
        <f t="shared" si="9"/>
        <v>0</v>
      </c>
      <c r="T20" s="214">
        <f>IF(R20&gt;0,S20*'3. Finanšu-statistiskās konst.'!C$10,0)</f>
        <v>0</v>
      </c>
      <c r="U20" s="214">
        <f>IF($E20&gt;0,R20*'3. Finanšu-statistiskās konst.'!C$10,0)</f>
        <v>0</v>
      </c>
      <c r="W20" s="214">
        <f>IF(AND($E20&gt;0,$F20&gt;0),'2. Datu ievade'!L22,0)</f>
        <v>2.0499999999999998</v>
      </c>
      <c r="X20" s="241">
        <f>IF(AND($E20&gt;0,$F20&gt;0),'2. Datu ievade'!M22,0)</f>
        <v>0.05</v>
      </c>
      <c r="Y20" s="242">
        <f t="shared" si="10"/>
        <v>0.62150000000000005</v>
      </c>
      <c r="Z20" s="214">
        <f>IF(W20&gt;0,Y20*'3. Finanšu-statistiskās konst.'!C$17,0)</f>
        <v>1553.7500000000002</v>
      </c>
      <c r="AA20" s="214">
        <f>IF(W20&gt;0,Z20*'3. Finanšu-statistiskās konst.'!C$16*'3. Finanšu-statistiskās konst.'!C$18,0)</f>
        <v>38843.750000000007</v>
      </c>
      <c r="AB20" s="214">
        <f t="shared" si="11"/>
        <v>3125.0000000000005</v>
      </c>
      <c r="AD20" s="214">
        <f>IF(AND($E20&gt;0,$F20&gt;0),'2. Datu ievade'!N22,0)</f>
        <v>0</v>
      </c>
      <c r="AE20" s="214">
        <f t="shared" si="12"/>
        <v>0</v>
      </c>
      <c r="AF20" s="214">
        <f>IF($E20&gt;0,AE20*'3. Finanšu-statistiskās konst.'!C$11,0)</f>
        <v>0</v>
      </c>
      <c r="AG20" s="214">
        <f t="shared" si="13"/>
        <v>0</v>
      </c>
      <c r="AI20" s="214">
        <f t="shared" si="14"/>
        <v>0</v>
      </c>
      <c r="AJ20" s="214">
        <f>IF(AND($E20&gt;0,$F20&gt;0),'2. Datu ievade'!O22,0)</f>
        <v>0</v>
      </c>
      <c r="AL20" s="214">
        <f t="shared" si="15"/>
        <v>0</v>
      </c>
      <c r="AM20" s="214">
        <f>IF(AND($E20&gt;0,$F20&gt;0),'2. Datu ievade'!P22,0)</f>
        <v>0</v>
      </c>
      <c r="AO20" s="214">
        <f t="shared" si="16"/>
        <v>0</v>
      </c>
      <c r="AP20" s="214">
        <f>IF(AND($E20&gt;0,$F20&gt;0),'2. Datu ievade'!Q22,0)</f>
        <v>0</v>
      </c>
    </row>
    <row r="21" spans="2:42" ht="14.25" customHeight="1" x14ac:dyDescent="0.25">
      <c r="B21" s="328"/>
      <c r="C21" s="331" t="str">
        <f>'2. Datu ievade'!C23</f>
        <v>Mežainas piejūras kāpas (biotops 2180)</v>
      </c>
      <c r="D21" s="156" t="str">
        <f>'2. Datu ievade'!D23</f>
        <v>pieaugusi un pāraugusi audze</v>
      </c>
      <c r="E21" s="213">
        <f>'2. Datu ievade'!E23</f>
        <v>1</v>
      </c>
      <c r="F21" s="214">
        <f>'2. Datu ievade'!F23</f>
        <v>13.39</v>
      </c>
      <c r="H21" s="240">
        <f>IF(AND($E21&gt;0,$F21&gt;0),'2. Datu ievade'!$I23,0)</f>
        <v>562</v>
      </c>
      <c r="I21" s="214">
        <f t="shared" si="7"/>
        <v>7525.18</v>
      </c>
      <c r="J21" s="214">
        <f>IF(H21&gt;0,H21*$F21*$E21*'3. Finanšu-statistiskās konst.'!$C$7,0)</f>
        <v>75251.8</v>
      </c>
      <c r="K21" s="214">
        <f>IF($E21&gt;0,H21*'3. Finanšu-statistiskās konst.'!$C$7,0)</f>
        <v>5620</v>
      </c>
      <c r="M21" s="213">
        <f>IF(AND($E21&gt;0,$F21&gt;0),'2. Datu ievade'!J23,0)</f>
        <v>0</v>
      </c>
      <c r="N21" s="214">
        <f>IF(M21&gt;0,$F21/'3. Finanšu-statistiskās konst.'!C$41*1000*100*$E21,0)</f>
        <v>0</v>
      </c>
      <c r="O21" s="214">
        <f>IF(M21&gt;0,N21*'3. Finanšu-statistiskās konst.'!C$8,0)</f>
        <v>0</v>
      </c>
      <c r="P21" s="214">
        <f t="shared" si="8"/>
        <v>0</v>
      </c>
      <c r="R21" s="214">
        <f>IF(AND($E21&gt;0,$F21&gt;0),'2. Datu ievade'!K23,0)</f>
        <v>52.2</v>
      </c>
      <c r="S21" s="214">
        <f t="shared" si="9"/>
        <v>698.95800000000008</v>
      </c>
      <c r="T21" s="214">
        <f>IF(R21&gt;0,S21*'3. Finanšu-statistiskās konst.'!C$10,0)</f>
        <v>42601.49010000001</v>
      </c>
      <c r="U21" s="214">
        <f>IF($E21&gt;0,R21*'3. Finanšu-statistiskās konst.'!C$10,0)</f>
        <v>3181.59</v>
      </c>
      <c r="W21" s="214">
        <f>IF(AND($E21&gt;0,$F21&gt;0),'2. Datu ievade'!L23,0)</f>
        <v>1.68</v>
      </c>
      <c r="X21" s="241">
        <f>IF(AND($E21&gt;0,$F21&gt;0),'2. Datu ievade'!M23,0)</f>
        <v>0.05</v>
      </c>
      <c r="Y21" s="242">
        <f t="shared" si="10"/>
        <v>0.6695000000000001</v>
      </c>
      <c r="Z21" s="214">
        <f>IF(W21&gt;0,Y21*'3. Finanšu-statistiskās konst.'!C$17,0)</f>
        <v>1673.7500000000002</v>
      </c>
      <c r="AA21" s="214">
        <f>IF(W21&gt;0,Z21*'3. Finanšu-statistiskās konst.'!C$16*'3. Finanšu-statistiskās konst.'!C$18,0)</f>
        <v>41843.750000000007</v>
      </c>
      <c r="AB21" s="214">
        <f t="shared" si="11"/>
        <v>3125.0000000000005</v>
      </c>
      <c r="AD21" s="214">
        <f>IF(AND($E21&gt;0,$F21&gt;0),'2. Datu ievade'!N23,0)</f>
        <v>18.3</v>
      </c>
      <c r="AE21" s="214">
        <f t="shared" si="12"/>
        <v>245.03700000000001</v>
      </c>
      <c r="AF21" s="214">
        <f>IF($E21&gt;0,AE21*'3. Finanšu-statistiskās konst.'!C$11,0)</f>
        <v>4900.74</v>
      </c>
      <c r="AG21" s="214">
        <f t="shared" si="13"/>
        <v>365.99999999999994</v>
      </c>
      <c r="AI21" s="214">
        <f t="shared" si="14"/>
        <v>0</v>
      </c>
      <c r="AJ21" s="214">
        <f>IF(AND($E21&gt;0,$F21&gt;0),'2. Datu ievade'!O23,0)</f>
        <v>0</v>
      </c>
      <c r="AL21" s="214">
        <f t="shared" si="15"/>
        <v>0</v>
      </c>
      <c r="AM21" s="214">
        <f>IF(AND($E21&gt;0,$F21&gt;0),'2. Datu ievade'!P23,0)</f>
        <v>0</v>
      </c>
      <c r="AO21" s="214">
        <f t="shared" si="16"/>
        <v>0</v>
      </c>
      <c r="AP21" s="214">
        <f>IF(AND($E21&gt;0,$F21&gt;0),'2. Datu ievade'!Q23,0)</f>
        <v>0</v>
      </c>
    </row>
    <row r="22" spans="2:42" x14ac:dyDescent="0.25">
      <c r="B22" s="328"/>
      <c r="C22" s="331"/>
      <c r="D22" s="156" t="str">
        <f>'2. Datu ievade'!D24</f>
        <v>vidēja vecuma un briestaudzes</v>
      </c>
      <c r="E22" s="213">
        <f>'2. Datu ievade'!E24</f>
        <v>1</v>
      </c>
      <c r="F22" s="214">
        <f>'2. Datu ievade'!F24</f>
        <v>22.85</v>
      </c>
      <c r="H22" s="240">
        <f>IF(AND($E22&gt;0,$F22&gt;0),'2. Datu ievade'!$I24,0)</f>
        <v>111</v>
      </c>
      <c r="I22" s="214">
        <f t="shared" si="7"/>
        <v>2536.3500000000004</v>
      </c>
      <c r="J22" s="214">
        <f>IF(H22&gt;0,H22*$F22*$E22*'3. Finanšu-statistiskās konst.'!$C$7,0)</f>
        <v>25363.500000000004</v>
      </c>
      <c r="K22" s="214">
        <f>IF($E22&gt;0,H22*'3. Finanšu-statistiskās konst.'!$C$7,0)</f>
        <v>1110</v>
      </c>
      <c r="M22" s="213">
        <f>IF(AND($E22&gt;0,$F22&gt;0),'2. Datu ievade'!J24,0)</f>
        <v>0</v>
      </c>
      <c r="N22" s="214">
        <f>IF(M22&gt;0,$F22/'3. Finanšu-statistiskās konst.'!C$41*1000*100*$E22,0)</f>
        <v>0</v>
      </c>
      <c r="O22" s="214">
        <f>IF(M22&gt;0,N22*'3. Finanšu-statistiskās konst.'!C$8,0)</f>
        <v>0</v>
      </c>
      <c r="P22" s="214">
        <f t="shared" si="8"/>
        <v>0</v>
      </c>
      <c r="R22" s="214">
        <f>IF(AND($E22&gt;0,$F22&gt;0),'2. Datu ievade'!K24,0)</f>
        <v>48.2</v>
      </c>
      <c r="S22" s="214">
        <f t="shared" si="9"/>
        <v>1101.3700000000001</v>
      </c>
      <c r="T22" s="214">
        <f>IF(R22&gt;0,S22*'3. Finanšu-statistiskās konst.'!C$10,0)</f>
        <v>67128.501500000013</v>
      </c>
      <c r="U22" s="214">
        <f>IF($E22&gt;0,R22*'3. Finanšu-statistiskās konst.'!C$10,0)</f>
        <v>2937.7900000000004</v>
      </c>
      <c r="W22" s="214">
        <f>IF(AND($E22&gt;0,$F22&gt;0),'2. Datu ievade'!L24,0)</f>
        <v>1.68</v>
      </c>
      <c r="X22" s="241">
        <f>IF(AND($E22&gt;0,$F22&gt;0),'2. Datu ievade'!M24,0)</f>
        <v>0.05</v>
      </c>
      <c r="Y22" s="242">
        <f t="shared" si="10"/>
        <v>1.1425000000000001</v>
      </c>
      <c r="Z22" s="214">
        <f>IF(W22&gt;0,Y22*'3. Finanšu-statistiskās konst.'!C$17,0)</f>
        <v>2856.25</v>
      </c>
      <c r="AA22" s="214">
        <f>IF(W22&gt;0,Z22*'3. Finanšu-statistiskās konst.'!C$16*'3. Finanšu-statistiskās konst.'!C$18,0)</f>
        <v>71406.25</v>
      </c>
      <c r="AB22" s="214">
        <f t="shared" si="11"/>
        <v>3125</v>
      </c>
      <c r="AD22" s="214">
        <f>IF(AND($E22&gt;0,$F22&gt;0),'2. Datu ievade'!N24,0)</f>
        <v>16.899999999999999</v>
      </c>
      <c r="AE22" s="214">
        <f t="shared" si="12"/>
        <v>386.16499999999996</v>
      </c>
      <c r="AF22" s="214">
        <f>IF($E22&gt;0,AE22*'3. Finanšu-statistiskās konst.'!C$11,0)</f>
        <v>7723.2999999999993</v>
      </c>
      <c r="AG22" s="214">
        <f t="shared" si="13"/>
        <v>337.99999999999994</v>
      </c>
      <c r="AI22" s="214">
        <f t="shared" si="14"/>
        <v>0</v>
      </c>
      <c r="AJ22" s="214">
        <f>IF(AND($E22&gt;0,$F22&gt;0),'2. Datu ievade'!O24,0)</f>
        <v>0</v>
      </c>
      <c r="AL22" s="214">
        <f t="shared" si="15"/>
        <v>0</v>
      </c>
      <c r="AM22" s="214">
        <f>IF(AND($E22&gt;0,$F22&gt;0),'2. Datu ievade'!P24,0)</f>
        <v>0</v>
      </c>
      <c r="AO22" s="214">
        <f t="shared" si="16"/>
        <v>0</v>
      </c>
      <c r="AP22" s="214">
        <f>IF(AND($E22&gt;0,$F22&gt;0),'2. Datu ievade'!Q24,0)</f>
        <v>0</v>
      </c>
    </row>
    <row r="23" spans="2:42" ht="14.25" customHeight="1" x14ac:dyDescent="0.25">
      <c r="B23" s="328"/>
      <c r="C23" s="330" t="str">
        <f>'2. Datu ievade'!C25:D25</f>
        <v>Lietotāja definēta papildus ģeotelpiskā vienība (citi meža biotopi un/vai meža tipi)</v>
      </c>
      <c r="D23" s="326"/>
      <c r="E23" s="213">
        <f>'2. Datu ievade'!E25</f>
        <v>0</v>
      </c>
      <c r="F23" s="214">
        <f>'2. Datu ievade'!F25</f>
        <v>0</v>
      </c>
      <c r="H23" s="240">
        <f>IF(AND($E23&gt;0,$F23&gt;0),'2. Datu ievade'!$I25,0)</f>
        <v>0</v>
      </c>
      <c r="I23" s="214">
        <f t="shared" si="7"/>
        <v>0</v>
      </c>
      <c r="J23" s="214">
        <f>IF(H23&gt;0,H23*$F23*$E23*'3. Finanšu-statistiskās konst.'!$C$7,0)</f>
        <v>0</v>
      </c>
      <c r="K23" s="214">
        <f>IF($E23&gt;0,H23*'3. Finanšu-statistiskās konst.'!$C$7,0)</f>
        <v>0</v>
      </c>
      <c r="M23" s="213">
        <f>IF(AND($E23&gt;0,$F23&gt;0),'2. Datu ievade'!J25,0)</f>
        <v>0</v>
      </c>
      <c r="N23" s="214">
        <f>IF(M23&gt;0,$F23/'3. Finanšu-statistiskās konst.'!C$41*1000*100*$E23,0)</f>
        <v>0</v>
      </c>
      <c r="O23" s="214">
        <f>IF(M23&gt;0,N23*'3. Finanšu-statistiskās konst.'!C$8,0)</f>
        <v>0</v>
      </c>
      <c r="P23" s="214">
        <f t="shared" si="8"/>
        <v>0</v>
      </c>
      <c r="R23" s="214">
        <f>IF(AND($E23&gt;0,$F23&gt;0),'2. Datu ievade'!K25,0)</f>
        <v>0</v>
      </c>
      <c r="S23" s="214">
        <f t="shared" si="9"/>
        <v>0</v>
      </c>
      <c r="T23" s="214">
        <f>IF(R23&gt;0,S23*'3. Finanšu-statistiskās konst.'!C$10,0)</f>
        <v>0</v>
      </c>
      <c r="U23" s="214">
        <f>IF($E23&gt;0,R23*'3. Finanšu-statistiskās konst.'!C$10,0)</f>
        <v>0</v>
      </c>
      <c r="W23" s="214">
        <f>IF(AND($E23&gt;0,$F23&gt;0),'2. Datu ievade'!L25,0)</f>
        <v>0</v>
      </c>
      <c r="X23" s="241">
        <f>IF(AND($E23&gt;0,$F23&gt;0),'2. Datu ievade'!M25,0)</f>
        <v>0</v>
      </c>
      <c r="Y23" s="242">
        <f t="shared" si="10"/>
        <v>0</v>
      </c>
      <c r="Z23" s="214">
        <f>IF(W23&gt;0,Y23*'3. Finanšu-statistiskās konst.'!C$17,0)</f>
        <v>0</v>
      </c>
      <c r="AA23" s="214">
        <f>IF(W23&gt;0,Z23*'3. Finanšu-statistiskās konst.'!C$16*'3. Finanšu-statistiskās konst.'!C$18,0)</f>
        <v>0</v>
      </c>
      <c r="AB23" s="214">
        <f t="shared" si="11"/>
        <v>0</v>
      </c>
      <c r="AD23" s="214">
        <f>IF(AND($E23&gt;0,$F23&gt;0),'2. Datu ievade'!N25,0)</f>
        <v>0</v>
      </c>
      <c r="AE23" s="214">
        <f t="shared" si="12"/>
        <v>0</v>
      </c>
      <c r="AF23" s="214">
        <f>IF($E23&gt;0,AE23*'3. Finanšu-statistiskās konst.'!C$11,0)</f>
        <v>0</v>
      </c>
      <c r="AG23" s="214">
        <f t="shared" si="13"/>
        <v>0</v>
      </c>
      <c r="AI23" s="214">
        <f t="shared" si="14"/>
        <v>0</v>
      </c>
      <c r="AJ23" s="214">
        <f>IF(AND($E23&gt;0,$F23&gt;0),'2. Datu ievade'!O25,0)</f>
        <v>0</v>
      </c>
      <c r="AL23" s="214">
        <f t="shared" si="15"/>
        <v>0</v>
      </c>
      <c r="AM23" s="214">
        <f>IF(AND($E23&gt;0,$F23&gt;0),'2. Datu ievade'!P25,0)</f>
        <v>0</v>
      </c>
      <c r="AO23" s="214">
        <f t="shared" si="16"/>
        <v>0</v>
      </c>
      <c r="AP23" s="214">
        <f>IF(AND($E23&gt;0,$F23&gt;0),'2. Datu ievade'!Q25,0)</f>
        <v>0</v>
      </c>
    </row>
    <row r="24" spans="2:42" ht="14.25" customHeight="1" x14ac:dyDescent="0.25">
      <c r="B24" s="328"/>
      <c r="C24" s="330" t="str">
        <f>'2. Datu ievade'!C26:D26</f>
        <v>Lietotāja definēta papildus ģeotelpiskā vienība (citi meža biotopi un/vai meža tipi)</v>
      </c>
      <c r="D24" s="326"/>
      <c r="E24" s="213">
        <f>'2. Datu ievade'!E26</f>
        <v>0</v>
      </c>
      <c r="F24" s="214">
        <f>'2. Datu ievade'!F26</f>
        <v>0</v>
      </c>
      <c r="H24" s="240">
        <f>IF(AND($E24&gt;0,$F24&gt;0),'2. Datu ievade'!$I26,0)</f>
        <v>0</v>
      </c>
      <c r="I24" s="214">
        <f t="shared" si="7"/>
        <v>0</v>
      </c>
      <c r="J24" s="214">
        <f>IF(H24&gt;0,H24*$F24*$E24*'3. Finanšu-statistiskās konst.'!$C$7,0)</f>
        <v>0</v>
      </c>
      <c r="K24" s="214">
        <f>IF($E24&gt;0,H24*'3. Finanšu-statistiskās konst.'!$C$7,0)</f>
        <v>0</v>
      </c>
      <c r="M24" s="213">
        <f>IF(AND($E24&gt;0,$F24&gt;0),'2. Datu ievade'!J26,0)</f>
        <v>0</v>
      </c>
      <c r="N24" s="214">
        <f>IF(M24&gt;0,$F24/'3. Finanšu-statistiskās konst.'!C$41*1000*100*$E24,0)</f>
        <v>0</v>
      </c>
      <c r="O24" s="214">
        <f>IF(M24&gt;0,N24*'3. Finanšu-statistiskās konst.'!C$8,0)</f>
        <v>0</v>
      </c>
      <c r="P24" s="214">
        <f t="shared" si="8"/>
        <v>0</v>
      </c>
      <c r="R24" s="214">
        <f>IF(AND($E24&gt;0,$F24&gt;0),'2. Datu ievade'!K26,0)</f>
        <v>0</v>
      </c>
      <c r="S24" s="214">
        <f t="shared" si="9"/>
        <v>0</v>
      </c>
      <c r="T24" s="214">
        <f>IF(R24&gt;0,S24*'3. Finanšu-statistiskās konst.'!C$10,0)</f>
        <v>0</v>
      </c>
      <c r="U24" s="214">
        <f>IF($E24&gt;0,R24*'3. Finanšu-statistiskās konst.'!C$10,0)</f>
        <v>0</v>
      </c>
      <c r="W24" s="214">
        <f>IF(AND($E24&gt;0,$F24&gt;0),'2. Datu ievade'!L26,0)</f>
        <v>0</v>
      </c>
      <c r="X24" s="241">
        <f>IF(AND($E24&gt;0,$F24&gt;0),'2. Datu ievade'!M26,0)</f>
        <v>0</v>
      </c>
      <c r="Y24" s="242">
        <f t="shared" si="10"/>
        <v>0</v>
      </c>
      <c r="Z24" s="214">
        <f>IF(W24&gt;0,Y24*'3. Finanšu-statistiskās konst.'!C$17,0)</f>
        <v>0</v>
      </c>
      <c r="AA24" s="214">
        <f>IF(W24&gt;0,Z24*'3. Finanšu-statistiskās konst.'!C$16*'3. Finanšu-statistiskās konst.'!C$18,0)</f>
        <v>0</v>
      </c>
      <c r="AB24" s="214">
        <f t="shared" si="11"/>
        <v>0</v>
      </c>
      <c r="AD24" s="214">
        <f>IF(AND($E24&gt;0,$F24&gt;0),'2. Datu ievade'!N26,0)</f>
        <v>0</v>
      </c>
      <c r="AE24" s="214">
        <f t="shared" si="12"/>
        <v>0</v>
      </c>
      <c r="AF24" s="214">
        <f>IF($E24&gt;0,AE24*'3. Finanšu-statistiskās konst.'!C$11,0)</f>
        <v>0</v>
      </c>
      <c r="AG24" s="214">
        <f t="shared" si="13"/>
        <v>0</v>
      </c>
      <c r="AI24" s="214">
        <f t="shared" si="14"/>
        <v>0</v>
      </c>
      <c r="AJ24" s="214">
        <f>IF(AND($E24&gt;0,$F24&gt;0),'2. Datu ievade'!O26,0)</f>
        <v>0</v>
      </c>
      <c r="AL24" s="214">
        <f t="shared" si="15"/>
        <v>0</v>
      </c>
      <c r="AM24" s="214">
        <f>IF(AND($E24&gt;0,$F24&gt;0),'2. Datu ievade'!P26,0)</f>
        <v>0</v>
      </c>
      <c r="AO24" s="214">
        <f t="shared" si="16"/>
        <v>0</v>
      </c>
      <c r="AP24" s="214">
        <f>IF(AND($E24&gt;0,$F24&gt;0),'2. Datu ievade'!Q26,0)</f>
        <v>0</v>
      </c>
    </row>
    <row r="25" spans="2:42" ht="14.25" customHeight="1" x14ac:dyDescent="0.25">
      <c r="B25" s="329" t="e">
        <f>'2. Datu ievade'!#REF!</f>
        <v>#REF!</v>
      </c>
      <c r="C25" s="330" t="str">
        <f>'2. Datu ievade'!C27:D27</f>
        <v>Lietotāja definēta papildus ģeotelpiskā vienība (citi meža biotopi un/vai meža tipi)</v>
      </c>
      <c r="D25" s="326"/>
      <c r="E25" s="213">
        <f>'2. Datu ievade'!E27</f>
        <v>0</v>
      </c>
      <c r="F25" s="214">
        <f>'2. Datu ievade'!F27</f>
        <v>0</v>
      </c>
      <c r="H25" s="240">
        <f>IF(AND($E25&gt;0,$F25&gt;0),'2. Datu ievade'!$I27,0)</f>
        <v>0</v>
      </c>
      <c r="I25" s="214">
        <f t="shared" si="7"/>
        <v>0</v>
      </c>
      <c r="J25" s="214">
        <f>IF(H25&gt;0,H25*$F25*$E25*'3. Finanšu-statistiskās konst.'!$C$7,0)</f>
        <v>0</v>
      </c>
      <c r="K25" s="214">
        <f>IF($E25&gt;0,H25*'3. Finanšu-statistiskās konst.'!$C$7,0)</f>
        <v>0</v>
      </c>
      <c r="M25" s="213">
        <f>IF(AND($E25&gt;0,$F25&gt;0),'2. Datu ievade'!J27,0)</f>
        <v>0</v>
      </c>
      <c r="N25" s="214">
        <f>IF(M25&gt;0,$F25/'3. Finanšu-statistiskās konst.'!C$41*1000*100*$E25,0)</f>
        <v>0</v>
      </c>
      <c r="O25" s="214">
        <f>IF(M25&gt;0,N25*'3. Finanšu-statistiskās konst.'!C$8,0)</f>
        <v>0</v>
      </c>
      <c r="P25" s="214">
        <f t="shared" si="8"/>
        <v>0</v>
      </c>
      <c r="R25" s="214">
        <f>IF(AND($E25&gt;0,$F25&gt;0),'2. Datu ievade'!K27,0)</f>
        <v>0</v>
      </c>
      <c r="S25" s="214">
        <f t="shared" si="9"/>
        <v>0</v>
      </c>
      <c r="T25" s="214">
        <f>IF(R25&gt;0,S25*'3. Finanšu-statistiskās konst.'!C$10,0)</f>
        <v>0</v>
      </c>
      <c r="U25" s="214">
        <f>IF($E25&gt;0,R25*'3. Finanšu-statistiskās konst.'!C$10,0)</f>
        <v>0</v>
      </c>
      <c r="W25" s="214">
        <f>IF(AND($E25&gt;0,$F25&gt;0),'2. Datu ievade'!L27,0)</f>
        <v>0</v>
      </c>
      <c r="X25" s="241">
        <f>IF(AND($E25&gt;0,$F25&gt;0),'2. Datu ievade'!M27,0)</f>
        <v>0</v>
      </c>
      <c r="Y25" s="242">
        <f t="shared" si="10"/>
        <v>0</v>
      </c>
      <c r="Z25" s="214">
        <f>IF(W25&gt;0,Y25*'3. Finanšu-statistiskās konst.'!C$17,0)</f>
        <v>0</v>
      </c>
      <c r="AA25" s="214">
        <f>IF(W25&gt;0,Z25*'3. Finanšu-statistiskās konst.'!C$16*'3. Finanšu-statistiskās konst.'!C$18,0)</f>
        <v>0</v>
      </c>
      <c r="AB25" s="214">
        <f t="shared" si="11"/>
        <v>0</v>
      </c>
      <c r="AD25" s="214">
        <f>IF(AND($E25&gt;0,$F25&gt;0),'2. Datu ievade'!N27,0)</f>
        <v>0</v>
      </c>
      <c r="AE25" s="214">
        <f t="shared" si="12"/>
        <v>0</v>
      </c>
      <c r="AF25" s="214">
        <f>IF($E25&gt;0,AE25*'3. Finanšu-statistiskās konst.'!C$11,0)</f>
        <v>0</v>
      </c>
      <c r="AG25" s="214">
        <f t="shared" si="13"/>
        <v>0</v>
      </c>
      <c r="AI25" s="214">
        <f t="shared" si="14"/>
        <v>0</v>
      </c>
      <c r="AJ25" s="214">
        <f>IF(AND($E25&gt;0,$F25&gt;0),'2. Datu ievade'!O27,0)</f>
        <v>0</v>
      </c>
      <c r="AL25" s="214">
        <f t="shared" si="15"/>
        <v>0</v>
      </c>
      <c r="AM25" s="214">
        <f>IF(AND($E25&gt;0,$F25&gt;0),'2. Datu ievade'!P27,0)</f>
        <v>0</v>
      </c>
      <c r="AO25" s="214">
        <f t="shared" si="16"/>
        <v>0</v>
      </c>
      <c r="AP25" s="214">
        <f>IF(AND($E25&gt;0,$F25&gt;0),'2. Datu ievade'!Q27,0)</f>
        <v>0</v>
      </c>
    </row>
    <row r="26" spans="2:42" ht="14.25" customHeight="1" x14ac:dyDescent="0.25">
      <c r="B26" s="296" t="str">
        <f>'2. Datu ievade'!B28:D28</f>
        <v>Ruderāli zālāji</v>
      </c>
      <c r="C26" s="333">
        <f>'2. Datu ievade'!B28:D28</f>
        <v>0</v>
      </c>
      <c r="D26" s="297"/>
      <c r="E26" s="213">
        <f>'2. Datu ievade'!E28</f>
        <v>1</v>
      </c>
      <c r="F26" s="214">
        <f>'2. Datu ievade'!F28</f>
        <v>2.35</v>
      </c>
      <c r="H26" s="240">
        <f>IF(AND($E26&gt;0,$F26&gt;0),'2. Datu ievade'!$I28,0)</f>
        <v>0</v>
      </c>
      <c r="I26" s="214">
        <f t="shared" si="7"/>
        <v>0</v>
      </c>
      <c r="J26" s="214">
        <f>IF(H26&gt;0,H26*$F26*$E26*'3. Finanšu-statistiskās konst.'!$C$7,0)</f>
        <v>0</v>
      </c>
      <c r="K26" s="214">
        <f>IF($E26&gt;0,H26*'3. Finanšu-statistiskās konst.'!$C$7,0)</f>
        <v>0</v>
      </c>
      <c r="M26" s="213">
        <f>IF(AND($E26&gt;0,$F26&gt;0),'2. Datu ievade'!J28,0)</f>
        <v>0</v>
      </c>
      <c r="N26" s="214">
        <f>IF(M26&gt;0,$F26/'3. Finanšu-statistiskās konst.'!C$41*1000*100*$E26,0)</f>
        <v>0</v>
      </c>
      <c r="O26" s="214">
        <f>IF(M26&gt;0,N26*'3. Finanšu-statistiskās konst.'!C$8,0)</f>
        <v>0</v>
      </c>
      <c r="P26" s="214">
        <f t="shared" si="8"/>
        <v>0</v>
      </c>
      <c r="R26" s="214">
        <f>IF(AND($E26&gt;0,$F26&gt;0),'2. Datu ievade'!K28,0)</f>
        <v>0</v>
      </c>
      <c r="S26" s="214">
        <f t="shared" si="9"/>
        <v>0</v>
      </c>
      <c r="T26" s="214">
        <f>IF(R26&gt;0,S26*'3. Finanšu-statistiskās konst.'!C$10,0)</f>
        <v>0</v>
      </c>
      <c r="U26" s="214">
        <f>IF($E26&gt;0,R26*'3. Finanšu-statistiskās konst.'!C$10,0)</f>
        <v>0</v>
      </c>
      <c r="W26" s="214">
        <f>IF(AND($E26&gt;0,$F26&gt;0),'2. Datu ievade'!L28,0)</f>
        <v>0</v>
      </c>
      <c r="X26" s="241">
        <f>IF(AND($E26&gt;0,$F26&gt;0),'2. Datu ievade'!M28,0)</f>
        <v>0</v>
      </c>
      <c r="Y26" s="242">
        <f t="shared" si="10"/>
        <v>0</v>
      </c>
      <c r="Z26" s="214">
        <f>IF(W26&gt;0,Y26*'3. Finanšu-statistiskās konst.'!C$17,0)</f>
        <v>0</v>
      </c>
      <c r="AA26" s="214">
        <f>IF(W26&gt;0,Z26*'3. Finanšu-statistiskās konst.'!C$16*'3. Finanšu-statistiskās konst.'!C$18,0)</f>
        <v>0</v>
      </c>
      <c r="AB26" s="214">
        <f t="shared" si="11"/>
        <v>0</v>
      </c>
      <c r="AD26" s="214">
        <f>IF(AND($E26&gt;0,$F26&gt;0),'2. Datu ievade'!N28,0)</f>
        <v>0</v>
      </c>
      <c r="AE26" s="214">
        <f t="shared" si="12"/>
        <v>0</v>
      </c>
      <c r="AF26" s="214">
        <f>IF($E26&gt;0,AE26*'3. Finanšu-statistiskās konst.'!C$11,0)</f>
        <v>0</v>
      </c>
      <c r="AG26" s="214">
        <f t="shared" si="13"/>
        <v>0</v>
      </c>
      <c r="AI26" s="214">
        <f t="shared" si="14"/>
        <v>0</v>
      </c>
      <c r="AJ26" s="214">
        <f>IF(AND($E26&gt;0,$F26&gt;0),'2. Datu ievade'!O28,0)</f>
        <v>0</v>
      </c>
      <c r="AL26" s="214">
        <f t="shared" si="15"/>
        <v>0</v>
      </c>
      <c r="AM26" s="214">
        <f>IF(AND($E26&gt;0,$F26&gt;0),'2. Datu ievade'!P28,0)</f>
        <v>0</v>
      </c>
      <c r="AO26" s="214">
        <f t="shared" si="16"/>
        <v>0</v>
      </c>
      <c r="AP26" s="214">
        <f>IF(AND($E26&gt;0,$F26&gt;0),'2. Datu ievade'!Q28,0)</f>
        <v>0</v>
      </c>
    </row>
    <row r="27" spans="2:42" x14ac:dyDescent="0.25">
      <c r="B27" s="319" t="str">
        <f>'2. Datu ievade'!B29</f>
        <v>Apbūve/ urbānas teritorijas</v>
      </c>
      <c r="C27" s="296" t="str">
        <f>'2. Datu ievade'!C29:D29</f>
        <v>mazstāvu dzīvojamās apbūves teritorija</v>
      </c>
      <c r="D27" s="297"/>
      <c r="E27" s="213">
        <f>'2. Datu ievade'!E29</f>
        <v>1</v>
      </c>
      <c r="F27" s="214">
        <f>'2. Datu ievade'!F29</f>
        <v>25.63</v>
      </c>
      <c r="H27" s="240">
        <f>IF(AND($E27&gt;0,$F27&gt;0),'2. Datu ievade'!$I29,0)</f>
        <v>0</v>
      </c>
      <c r="I27" s="214">
        <f t="shared" si="7"/>
        <v>0</v>
      </c>
      <c r="J27" s="214">
        <f>IF(H27&gt;0,H27*$F27*$E27*'3. Finanšu-statistiskās konst.'!$C$7,0)</f>
        <v>0</v>
      </c>
      <c r="K27" s="214">
        <f>IF($E27&gt;0,H27*'3. Finanšu-statistiskās konst.'!$C$7,0)</f>
        <v>0</v>
      </c>
      <c r="M27" s="213">
        <f>IF(AND($E27&gt;0,$F27&gt;0),'2. Datu ievade'!J29,0)</f>
        <v>0</v>
      </c>
      <c r="N27" s="214">
        <f>IF(M27&gt;0,$F27/'3. Finanšu-statistiskās konst.'!C$41*1000*100*$E27,0)</f>
        <v>0</v>
      </c>
      <c r="O27" s="214">
        <f>IF(M27&gt;0,N27*'3. Finanšu-statistiskās konst.'!C$8,0)</f>
        <v>0</v>
      </c>
      <c r="P27" s="214">
        <f t="shared" si="8"/>
        <v>0</v>
      </c>
      <c r="R27" s="214">
        <f>IF(AND($E27&gt;0,$F27&gt;0),'2. Datu ievade'!K29,0)</f>
        <v>0</v>
      </c>
      <c r="S27" s="214">
        <f t="shared" si="9"/>
        <v>0</v>
      </c>
      <c r="T27" s="214">
        <f>IF(R27&gt;0,S27*'3. Finanšu-statistiskās konst.'!C$10,0)</f>
        <v>0</v>
      </c>
      <c r="U27" s="214">
        <f>IF($E27&gt;0,R27*'3. Finanšu-statistiskās konst.'!C$10,0)</f>
        <v>0</v>
      </c>
      <c r="W27" s="214">
        <f>IF(AND($E27&gt;0,$F27&gt;0),'2. Datu ievade'!L29,0)</f>
        <v>0</v>
      </c>
      <c r="X27" s="241">
        <f>IF(AND($E27&gt;0,$F27&gt;0),'2. Datu ievade'!M29,0)</f>
        <v>0</v>
      </c>
      <c r="Y27" s="242">
        <f t="shared" si="10"/>
        <v>0</v>
      </c>
      <c r="Z27" s="214">
        <f>IF(W27&gt;0,Y27*'3. Finanšu-statistiskās konst.'!C$17,0)</f>
        <v>0</v>
      </c>
      <c r="AA27" s="214">
        <f>IF(W27&gt;0,Z27*'3. Finanšu-statistiskās konst.'!C$16*'3. Finanšu-statistiskās konst.'!C$18,0)</f>
        <v>0</v>
      </c>
      <c r="AB27" s="214">
        <f t="shared" si="11"/>
        <v>0</v>
      </c>
      <c r="AD27" s="214">
        <f>IF(AND($E27&gt;0,$F27&gt;0),'2. Datu ievade'!N29,0)</f>
        <v>0</v>
      </c>
      <c r="AE27" s="214">
        <f t="shared" si="12"/>
        <v>0</v>
      </c>
      <c r="AF27" s="214">
        <f>IF($E27&gt;0,AE27*'3. Finanšu-statistiskās konst.'!C$11,0)</f>
        <v>0</v>
      </c>
      <c r="AG27" s="214">
        <f t="shared" si="13"/>
        <v>0</v>
      </c>
      <c r="AI27" s="214">
        <f t="shared" si="14"/>
        <v>0</v>
      </c>
      <c r="AJ27" s="214">
        <f>IF(AND($E27&gt;0,$F27&gt;0),'2. Datu ievade'!O29,0)</f>
        <v>0</v>
      </c>
      <c r="AL27" s="214">
        <f t="shared" si="15"/>
        <v>0</v>
      </c>
      <c r="AM27" s="214">
        <f>IF(AND($E27&gt;0,$F27&gt;0),'2. Datu ievade'!P29,0)</f>
        <v>0</v>
      </c>
      <c r="AO27" s="214">
        <f t="shared" si="16"/>
        <v>0</v>
      </c>
      <c r="AP27" s="214">
        <f>IF(AND($E27&gt;0,$F27&gt;0),'2. Datu ievade'!Q29,0)</f>
        <v>0</v>
      </c>
    </row>
    <row r="28" spans="2:42" x14ac:dyDescent="0.25">
      <c r="B28" s="320"/>
      <c r="C28" s="296" t="str">
        <f>'2. Datu ievade'!C30:D30</f>
        <v>daudzstāvu dzīvojamās apbūves teritorija</v>
      </c>
      <c r="D28" s="297"/>
      <c r="E28" s="213">
        <f>'2. Datu ievade'!E30</f>
        <v>1</v>
      </c>
      <c r="F28" s="214">
        <f>'2. Datu ievade'!F30</f>
        <v>0.73</v>
      </c>
      <c r="H28" s="240">
        <f>IF(AND($E28&gt;0,$F28&gt;0),'2. Datu ievade'!$I30,0)</f>
        <v>0</v>
      </c>
      <c r="I28" s="214">
        <f t="shared" si="7"/>
        <v>0</v>
      </c>
      <c r="J28" s="214">
        <f>IF(H28&gt;0,H28*$F28*$E28*'3. Finanšu-statistiskās konst.'!$C$7,0)</f>
        <v>0</v>
      </c>
      <c r="K28" s="214">
        <f>IF($E28&gt;0,H28*'3. Finanšu-statistiskās konst.'!$C$7,0)</f>
        <v>0</v>
      </c>
      <c r="M28" s="213">
        <f>IF(AND($E28&gt;0,$F28&gt;0),'2. Datu ievade'!J30,0)</f>
        <v>0</v>
      </c>
      <c r="N28" s="214">
        <f>IF(M28&gt;0,$F28/'3. Finanšu-statistiskās konst.'!C$41*1000*100*$E28,0)</f>
        <v>0</v>
      </c>
      <c r="O28" s="214">
        <f>IF(M28&gt;0,N28*'3. Finanšu-statistiskās konst.'!C$8,0)</f>
        <v>0</v>
      </c>
      <c r="P28" s="214">
        <f t="shared" si="8"/>
        <v>0</v>
      </c>
      <c r="R28" s="214">
        <f>IF(AND($E28&gt;0,$F28&gt;0),'2. Datu ievade'!K30,0)</f>
        <v>0</v>
      </c>
      <c r="S28" s="214">
        <f t="shared" si="9"/>
        <v>0</v>
      </c>
      <c r="T28" s="214">
        <f>IF(R28&gt;0,S28*'3. Finanšu-statistiskās konst.'!C$10,0)</f>
        <v>0</v>
      </c>
      <c r="U28" s="214">
        <f>IF($E28&gt;0,R28*'3. Finanšu-statistiskās konst.'!C$10,0)</f>
        <v>0</v>
      </c>
      <c r="W28" s="214">
        <f>IF(AND($E28&gt;0,$F28&gt;0),'2. Datu ievade'!L30,0)</f>
        <v>0</v>
      </c>
      <c r="X28" s="241">
        <f>IF(AND($E28&gt;0,$F28&gt;0),'2. Datu ievade'!M30,0)</f>
        <v>0</v>
      </c>
      <c r="Y28" s="242">
        <f t="shared" si="10"/>
        <v>0</v>
      </c>
      <c r="Z28" s="214">
        <f>IF(W28&gt;0,Y28*'3. Finanšu-statistiskās konst.'!C$17,0)</f>
        <v>0</v>
      </c>
      <c r="AA28" s="214">
        <f>IF(W28&gt;0,Z28*'3. Finanšu-statistiskās konst.'!C$16*'3. Finanšu-statistiskās konst.'!C$18,0)</f>
        <v>0</v>
      </c>
      <c r="AB28" s="214">
        <f t="shared" si="11"/>
        <v>0</v>
      </c>
      <c r="AD28" s="214">
        <f>IF(AND($E28&gt;0,$F28&gt;0),'2. Datu ievade'!N30,0)</f>
        <v>0</v>
      </c>
      <c r="AE28" s="214">
        <f t="shared" si="12"/>
        <v>0</v>
      </c>
      <c r="AF28" s="214">
        <f>IF($E28&gt;0,AE28*'3. Finanšu-statistiskās konst.'!C$11,0)</f>
        <v>0</v>
      </c>
      <c r="AG28" s="214">
        <f t="shared" si="13"/>
        <v>0</v>
      </c>
      <c r="AI28" s="214">
        <f t="shared" si="14"/>
        <v>0</v>
      </c>
      <c r="AJ28" s="214">
        <f>IF(AND($E28&gt;0,$F28&gt;0),'2. Datu ievade'!O30,0)</f>
        <v>0</v>
      </c>
      <c r="AL28" s="214">
        <f t="shared" si="15"/>
        <v>0</v>
      </c>
      <c r="AM28" s="214">
        <f>IF(AND($E28&gt;0,$F28&gt;0),'2. Datu ievade'!P30,0)</f>
        <v>0</v>
      </c>
      <c r="AO28" s="214">
        <f t="shared" si="16"/>
        <v>0</v>
      </c>
      <c r="AP28" s="214">
        <f>IF(AND($E28&gt;0,$F28&gt;0),'2. Datu ievade'!Q30,0)</f>
        <v>0</v>
      </c>
    </row>
    <row r="29" spans="2:42" x14ac:dyDescent="0.25">
      <c r="B29" s="320"/>
      <c r="C29" s="296" t="str">
        <f>'2. Datu ievade'!C31:D31</f>
        <v>publiskās apbūves teritorija</v>
      </c>
      <c r="D29" s="297"/>
      <c r="E29" s="213">
        <f>'2. Datu ievade'!E31</f>
        <v>1</v>
      </c>
      <c r="F29" s="214">
        <f>'2. Datu ievade'!F31</f>
        <v>2.85</v>
      </c>
      <c r="H29" s="240">
        <f>IF(AND($E29&gt;0,$F29&gt;0),'2. Datu ievade'!$I31,0)</f>
        <v>0</v>
      </c>
      <c r="I29" s="214">
        <f t="shared" si="7"/>
        <v>0</v>
      </c>
      <c r="J29" s="214">
        <f>IF(H29&gt;0,H29*$F29*$E29*'3. Finanšu-statistiskās konst.'!$C$7,0)</f>
        <v>0</v>
      </c>
      <c r="K29" s="214">
        <f>IF($E29&gt;0,H29*'3. Finanšu-statistiskās konst.'!$C$7,0)</f>
        <v>0</v>
      </c>
      <c r="M29" s="213">
        <f>IF(AND($E29&gt;0,$F29&gt;0),'2. Datu ievade'!J31,0)</f>
        <v>0</v>
      </c>
      <c r="N29" s="214">
        <f>IF(M29&gt;0,$F29/'3. Finanšu-statistiskās konst.'!C$41*1000*100*$E29,0)</f>
        <v>0</v>
      </c>
      <c r="O29" s="214">
        <f>IF(M29&gt;0,N29*'3. Finanšu-statistiskās konst.'!C$8,0)</f>
        <v>0</v>
      </c>
      <c r="P29" s="214">
        <f t="shared" si="8"/>
        <v>0</v>
      </c>
      <c r="R29" s="214">
        <f>IF(AND($E29&gt;0,$F29&gt;0),'2. Datu ievade'!K31,0)</f>
        <v>0</v>
      </c>
      <c r="S29" s="214">
        <f t="shared" si="9"/>
        <v>0</v>
      </c>
      <c r="T29" s="214">
        <f>IF(R29&gt;0,S29*'3. Finanšu-statistiskās konst.'!C$10,0)</f>
        <v>0</v>
      </c>
      <c r="U29" s="214">
        <f>IF($E29&gt;0,R29*'3. Finanšu-statistiskās konst.'!C$10,0)</f>
        <v>0</v>
      </c>
      <c r="W29" s="214">
        <f>IF(AND($E29&gt;0,$F29&gt;0),'2. Datu ievade'!L31,0)</f>
        <v>0</v>
      </c>
      <c r="X29" s="241">
        <f>IF(AND($E29&gt;0,$F29&gt;0),'2. Datu ievade'!M31,0)</f>
        <v>0</v>
      </c>
      <c r="Y29" s="242">
        <f t="shared" si="10"/>
        <v>0</v>
      </c>
      <c r="Z29" s="214">
        <f>IF(W29&gt;0,Y29*'3. Finanšu-statistiskās konst.'!C$17,0)</f>
        <v>0</v>
      </c>
      <c r="AA29" s="214">
        <f>IF(W29&gt;0,Z29*'3. Finanšu-statistiskās konst.'!C$16*'3. Finanšu-statistiskās konst.'!C$18,0)</f>
        <v>0</v>
      </c>
      <c r="AB29" s="214">
        <f t="shared" si="11"/>
        <v>0</v>
      </c>
      <c r="AD29" s="214">
        <f>IF(AND($E29&gt;0,$F29&gt;0),'2. Datu ievade'!N31,0)</f>
        <v>0</v>
      </c>
      <c r="AE29" s="214">
        <f t="shared" si="12"/>
        <v>0</v>
      </c>
      <c r="AF29" s="214">
        <f>IF($E29&gt;0,AE29*'3. Finanšu-statistiskās konst.'!C$11,0)</f>
        <v>0</v>
      </c>
      <c r="AG29" s="214">
        <f t="shared" si="13"/>
        <v>0</v>
      </c>
      <c r="AI29" s="214">
        <f t="shared" si="14"/>
        <v>0</v>
      </c>
      <c r="AJ29" s="214">
        <f>IF(AND($E29&gt;0,$F29&gt;0),'2. Datu ievade'!O31,0)</f>
        <v>0</v>
      </c>
      <c r="AL29" s="214">
        <f t="shared" si="15"/>
        <v>0</v>
      </c>
      <c r="AM29" s="214">
        <f>IF(AND($E29&gt;0,$F29&gt;0),'2. Datu ievade'!P31,0)</f>
        <v>0</v>
      </c>
      <c r="AO29" s="214">
        <f t="shared" si="16"/>
        <v>0</v>
      </c>
      <c r="AP29" s="214">
        <f>IF(AND($E29&gt;0,$F29&gt;0),'2. Datu ievade'!Q31,0)</f>
        <v>0</v>
      </c>
    </row>
    <row r="30" spans="2:42" x14ac:dyDescent="0.25">
      <c r="B30" s="320"/>
      <c r="C30" s="296" t="str">
        <f>'2. Datu ievade'!C32:D32</f>
        <v>atsevišķas ēkas</v>
      </c>
      <c r="D30" s="297"/>
      <c r="E30" s="213">
        <f>'2. Datu ievade'!E32</f>
        <v>0</v>
      </c>
      <c r="F30" s="214">
        <f>'2. Datu ievade'!F32</f>
        <v>0</v>
      </c>
      <c r="H30" s="240">
        <f>IF(AND($E30&gt;0,$F30&gt;0),'2. Datu ievade'!$I32,0)</f>
        <v>0</v>
      </c>
      <c r="I30" s="214">
        <f t="shared" si="7"/>
        <v>0</v>
      </c>
      <c r="J30" s="214">
        <f>IF(H30&gt;0,H30*$F30*$E30*'3. Finanšu-statistiskās konst.'!$C$7,0)</f>
        <v>0</v>
      </c>
      <c r="K30" s="214">
        <f>IF($E30&gt;0,H30*'3. Finanšu-statistiskās konst.'!$C$7,0)</f>
        <v>0</v>
      </c>
      <c r="M30" s="213">
        <f>IF(AND($E30&gt;0,$F30&gt;0),'2. Datu ievade'!J32,0)</f>
        <v>0</v>
      </c>
      <c r="N30" s="214">
        <f>IF(M30&gt;0,$F30/'3. Finanšu-statistiskās konst.'!C$41*1000*100*$E30,0)</f>
        <v>0</v>
      </c>
      <c r="O30" s="214">
        <f>IF(M30&gt;0,N30*'3. Finanšu-statistiskās konst.'!C$8,0)</f>
        <v>0</v>
      </c>
      <c r="P30" s="214">
        <f t="shared" si="8"/>
        <v>0</v>
      </c>
      <c r="R30" s="214">
        <f>IF(AND($E30&gt;0,$F30&gt;0),'2. Datu ievade'!K32,0)</f>
        <v>0</v>
      </c>
      <c r="S30" s="214">
        <f t="shared" si="9"/>
        <v>0</v>
      </c>
      <c r="T30" s="214">
        <f>IF(R30&gt;0,S30*'3. Finanšu-statistiskās konst.'!C$10,0)</f>
        <v>0</v>
      </c>
      <c r="U30" s="214">
        <f>IF($E30&gt;0,R30*'3. Finanšu-statistiskās konst.'!C$10,0)</f>
        <v>0</v>
      </c>
      <c r="W30" s="214">
        <f>IF(AND($E30&gt;0,$F30&gt;0),'2. Datu ievade'!L32,0)</f>
        <v>0</v>
      </c>
      <c r="X30" s="241">
        <f>IF(AND($E30&gt;0,$F30&gt;0),'2. Datu ievade'!M32,0)</f>
        <v>0</v>
      </c>
      <c r="Y30" s="242">
        <f t="shared" si="10"/>
        <v>0</v>
      </c>
      <c r="Z30" s="214">
        <f>IF(W30&gt;0,Y30*'3. Finanšu-statistiskās konst.'!C$17,0)</f>
        <v>0</v>
      </c>
      <c r="AA30" s="214">
        <f>IF(W30&gt;0,Z30*'3. Finanšu-statistiskās konst.'!C$16*'3. Finanšu-statistiskās konst.'!C$18,0)</f>
        <v>0</v>
      </c>
      <c r="AB30" s="214">
        <f t="shared" si="11"/>
        <v>0</v>
      </c>
      <c r="AD30" s="214">
        <f>IF(AND($E30&gt;0,$F30&gt;0),'2. Datu ievade'!N32,0)</f>
        <v>0</v>
      </c>
      <c r="AE30" s="214">
        <f t="shared" si="12"/>
        <v>0</v>
      </c>
      <c r="AF30" s="214">
        <f>IF($E30&gt;0,AE30*'3. Finanšu-statistiskās konst.'!C$11,0)</f>
        <v>0</v>
      </c>
      <c r="AG30" s="214">
        <f t="shared" si="13"/>
        <v>0</v>
      </c>
      <c r="AI30" s="214">
        <f t="shared" si="14"/>
        <v>0</v>
      </c>
      <c r="AJ30" s="214">
        <f>IF(AND($E30&gt;0,$F30&gt;0),'2. Datu ievade'!O32,0)</f>
        <v>0</v>
      </c>
      <c r="AL30" s="214">
        <f t="shared" si="15"/>
        <v>0</v>
      </c>
      <c r="AM30" s="214">
        <f>IF(AND($E30&gt;0,$F30&gt;0),'2. Datu ievade'!P32,0)</f>
        <v>0</v>
      </c>
      <c r="AO30" s="214">
        <f t="shared" si="16"/>
        <v>0</v>
      </c>
      <c r="AP30" s="214">
        <f>IF(AND($E30&gt;0,$F30&gt;0),'2. Datu ievade'!Q32,0)</f>
        <v>0</v>
      </c>
    </row>
    <row r="31" spans="2:42" x14ac:dyDescent="0.25">
      <c r="B31" s="320"/>
      <c r="C31" s="296" t="str">
        <f>'2. Datu ievade'!C33:D33</f>
        <v>transporta infrastruktūras teritorija</v>
      </c>
      <c r="D31" s="297"/>
      <c r="E31" s="213">
        <f>'2. Datu ievade'!E33</f>
        <v>1</v>
      </c>
      <c r="F31" s="214">
        <f>'2. Datu ievade'!F33</f>
        <v>7.52</v>
      </c>
      <c r="H31" s="240">
        <f>IF(AND($E31&gt;0,$F31&gt;0),'2. Datu ievade'!$I33,0)</f>
        <v>0</v>
      </c>
      <c r="I31" s="214">
        <f t="shared" si="7"/>
        <v>0</v>
      </c>
      <c r="J31" s="214">
        <f>IF(H31&gt;0,H31*$F31*$E31*'3. Finanšu-statistiskās konst.'!$C$7,0)</f>
        <v>0</v>
      </c>
      <c r="K31" s="214">
        <f>IF($E31&gt;0,H31*'3. Finanšu-statistiskās konst.'!$C$7,0)</f>
        <v>0</v>
      </c>
      <c r="M31" s="213">
        <f>IF(AND($E31&gt;0,$F31&gt;0),'2. Datu ievade'!J33,0)</f>
        <v>0</v>
      </c>
      <c r="N31" s="214">
        <f>IF(M31&gt;0,$F31/'3. Finanšu-statistiskās konst.'!C$41*1000*100*$E31,0)</f>
        <v>0</v>
      </c>
      <c r="O31" s="214">
        <f>IF(M31&gt;0,N31*'3. Finanšu-statistiskās konst.'!C$8,0)</f>
        <v>0</v>
      </c>
      <c r="P31" s="214">
        <f t="shared" si="8"/>
        <v>0</v>
      </c>
      <c r="R31" s="214">
        <f>IF(AND($E31&gt;0,$F31&gt;0),'2. Datu ievade'!K33,0)</f>
        <v>0</v>
      </c>
      <c r="S31" s="214">
        <f t="shared" si="9"/>
        <v>0</v>
      </c>
      <c r="T31" s="214">
        <f>IF(R31&gt;0,S31*'3. Finanšu-statistiskās konst.'!C$10,0)</f>
        <v>0</v>
      </c>
      <c r="U31" s="214">
        <f>IF($E31&gt;0,R31*'3. Finanšu-statistiskās konst.'!C$10,0)</f>
        <v>0</v>
      </c>
      <c r="W31" s="214">
        <f>IF(AND($E31&gt;0,$F31&gt;0),'2. Datu ievade'!L33,0)</f>
        <v>0</v>
      </c>
      <c r="X31" s="241">
        <f>IF(AND($E31&gt;0,$F31&gt;0),'2. Datu ievade'!M33,0)</f>
        <v>0</v>
      </c>
      <c r="Y31" s="242">
        <f t="shared" si="10"/>
        <v>0</v>
      </c>
      <c r="Z31" s="214">
        <f>IF(W31&gt;0,Y31*'3. Finanšu-statistiskās konst.'!C$17,0)</f>
        <v>0</v>
      </c>
      <c r="AA31" s="214">
        <f>IF(W31&gt;0,Z31*'3. Finanšu-statistiskās konst.'!C$16*'3. Finanšu-statistiskās konst.'!C$18,0)</f>
        <v>0</v>
      </c>
      <c r="AB31" s="214">
        <f t="shared" si="11"/>
        <v>0</v>
      </c>
      <c r="AD31" s="214">
        <f>IF(AND($E31&gt;0,$F31&gt;0),'2. Datu ievade'!N33,0)</f>
        <v>0</v>
      </c>
      <c r="AE31" s="214">
        <f t="shared" si="12"/>
        <v>0</v>
      </c>
      <c r="AF31" s="214">
        <f>IF($E31&gt;0,AE31*'3. Finanšu-statistiskās konst.'!C$11,0)</f>
        <v>0</v>
      </c>
      <c r="AG31" s="214">
        <f t="shared" si="13"/>
        <v>0</v>
      </c>
      <c r="AI31" s="214">
        <f t="shared" si="14"/>
        <v>0</v>
      </c>
      <c r="AJ31" s="214">
        <f>IF(AND($E31&gt;0,$F31&gt;0),'2. Datu ievade'!O33,0)</f>
        <v>0</v>
      </c>
      <c r="AL31" s="214">
        <f t="shared" si="15"/>
        <v>0</v>
      </c>
      <c r="AM31" s="214">
        <f>IF(AND($E31&gt;0,$F31&gt;0),'2. Datu ievade'!P33,0)</f>
        <v>0</v>
      </c>
      <c r="AO31" s="214">
        <f t="shared" si="16"/>
        <v>0</v>
      </c>
      <c r="AP31" s="214">
        <f>IF(AND($E31&gt;0,$F31&gt;0),'2. Datu ievade'!Q33,0)</f>
        <v>0</v>
      </c>
    </row>
    <row r="32" spans="2:42" ht="14.25" customHeight="1" x14ac:dyDescent="0.25">
      <c r="B32" s="320"/>
      <c r="C32" s="296" t="str">
        <f>'2. Datu ievade'!C34:D34</f>
        <v>Lietotāja definēta papildus ģeotelpiskā vienība (citi apbūves/urbānu teritoriju tipi)</v>
      </c>
      <c r="D32" s="297"/>
      <c r="E32" s="213">
        <f>'2. Datu ievade'!E34</f>
        <v>0</v>
      </c>
      <c r="F32" s="214">
        <f>'2. Datu ievade'!F34</f>
        <v>0</v>
      </c>
      <c r="H32" s="240">
        <f>IF(AND($E32&gt;0,$F32&gt;0),'2. Datu ievade'!$I34,0)</f>
        <v>0</v>
      </c>
      <c r="I32" s="214">
        <f t="shared" si="7"/>
        <v>0</v>
      </c>
      <c r="J32" s="214">
        <f>IF(H32&gt;0,H32*$F32*$E32*'3. Finanšu-statistiskās konst.'!$C$7,0)</f>
        <v>0</v>
      </c>
      <c r="K32" s="214">
        <f>IF($E32&gt;0,H32*'3. Finanšu-statistiskās konst.'!$C$7,0)</f>
        <v>0</v>
      </c>
      <c r="M32" s="213">
        <f>IF(AND($E32&gt;0,$F32&gt;0),'2. Datu ievade'!J34,0)</f>
        <v>0</v>
      </c>
      <c r="N32" s="214">
        <f>IF(M32&gt;0,$F32/'3. Finanšu-statistiskās konst.'!C$41*1000*100*$E32,0)</f>
        <v>0</v>
      </c>
      <c r="O32" s="214">
        <f>IF(M32&gt;0,N32*'3. Finanšu-statistiskās konst.'!C$8,0)</f>
        <v>0</v>
      </c>
      <c r="P32" s="214">
        <f t="shared" si="8"/>
        <v>0</v>
      </c>
      <c r="R32" s="214">
        <f>IF(AND($E32&gt;0,$F32&gt;0),'2. Datu ievade'!K34,0)</f>
        <v>0</v>
      </c>
      <c r="S32" s="214">
        <f t="shared" si="9"/>
        <v>0</v>
      </c>
      <c r="T32" s="214">
        <f>IF(R32&gt;0,S32*'3. Finanšu-statistiskās konst.'!C$10,0)</f>
        <v>0</v>
      </c>
      <c r="U32" s="214">
        <f>IF($E32&gt;0,R32*'3. Finanšu-statistiskās konst.'!C$10,0)</f>
        <v>0</v>
      </c>
      <c r="W32" s="214">
        <f>IF(AND($E32&gt;0,$F32&gt;0),'2. Datu ievade'!L34,0)</f>
        <v>0</v>
      </c>
      <c r="X32" s="241">
        <f>IF(AND($E32&gt;0,$F32&gt;0),'2. Datu ievade'!M34,0)</f>
        <v>0</v>
      </c>
      <c r="Y32" s="242">
        <f t="shared" si="10"/>
        <v>0</v>
      </c>
      <c r="Z32" s="214">
        <f>IF(W32&gt;0,Y32*'3. Finanšu-statistiskās konst.'!C$17,0)</f>
        <v>0</v>
      </c>
      <c r="AA32" s="214">
        <f>IF(W32&gt;0,Z32*'3. Finanšu-statistiskās konst.'!C$16*'3. Finanšu-statistiskās konst.'!C$18,0)</f>
        <v>0</v>
      </c>
      <c r="AB32" s="214">
        <f t="shared" si="11"/>
        <v>0</v>
      </c>
      <c r="AD32" s="214">
        <f>IF(AND($E32&gt;0,$F32&gt;0),'2. Datu ievade'!N34,0)</f>
        <v>0</v>
      </c>
      <c r="AE32" s="214">
        <f t="shared" si="12"/>
        <v>0</v>
      </c>
      <c r="AF32" s="214">
        <f>IF($E32&gt;0,AE32*'3. Finanšu-statistiskās konst.'!C$11,0)</f>
        <v>0</v>
      </c>
      <c r="AG32" s="214">
        <f t="shared" si="13"/>
        <v>0</v>
      </c>
      <c r="AI32" s="214">
        <f t="shared" si="14"/>
        <v>0</v>
      </c>
      <c r="AJ32" s="214">
        <f>IF(AND($E32&gt;0,$F32&gt;0),'2. Datu ievade'!O34,0)</f>
        <v>0</v>
      </c>
      <c r="AL32" s="214">
        <f t="shared" si="15"/>
        <v>0</v>
      </c>
      <c r="AM32" s="214">
        <f>IF(AND($E32&gt;0,$F32&gt;0),'2. Datu ievade'!P34,0)</f>
        <v>0</v>
      </c>
      <c r="AO32" s="214">
        <f t="shared" si="16"/>
        <v>0</v>
      </c>
      <c r="AP32" s="214">
        <f>IF(AND($E32&gt;0,$F32&gt;0),'2. Datu ievade'!Q34,0)</f>
        <v>0</v>
      </c>
    </row>
    <row r="33" spans="2:42" ht="14.25" customHeight="1" x14ac:dyDescent="0.25">
      <c r="B33" s="320"/>
      <c r="C33" s="296" t="str">
        <f>'2. Datu ievade'!C35:D35</f>
        <v>Lietotāja definēta papildus ģeotelpiskā vienība (citi apbūves/urbānu teritoriju tipi)</v>
      </c>
      <c r="D33" s="297"/>
      <c r="E33" s="213">
        <f>'2. Datu ievade'!E35</f>
        <v>0</v>
      </c>
      <c r="F33" s="214">
        <f>'2. Datu ievade'!F35</f>
        <v>0</v>
      </c>
      <c r="H33" s="240">
        <f>IF(AND($E33&gt;0,$F33&gt;0),'2. Datu ievade'!$I35,0)</f>
        <v>0</v>
      </c>
      <c r="I33" s="214">
        <f t="shared" si="7"/>
        <v>0</v>
      </c>
      <c r="J33" s="214">
        <f>IF(H33&gt;0,H33*$F33*$E33*'3. Finanšu-statistiskās konst.'!$C$7,0)</f>
        <v>0</v>
      </c>
      <c r="K33" s="214">
        <f>IF($E33&gt;0,H33*'3. Finanšu-statistiskās konst.'!$C$7,0)</f>
        <v>0</v>
      </c>
      <c r="M33" s="213">
        <f>IF(AND($E33&gt;0,$F33&gt;0),'2. Datu ievade'!J35,0)</f>
        <v>0</v>
      </c>
      <c r="N33" s="214">
        <f>IF(M33&gt;0,$F33/'3. Finanšu-statistiskās konst.'!C$41*1000*100*$E33,0)</f>
        <v>0</v>
      </c>
      <c r="O33" s="214">
        <f>IF(M33&gt;0,N33*'3. Finanšu-statistiskās konst.'!C$8,0)</f>
        <v>0</v>
      </c>
      <c r="P33" s="214">
        <f t="shared" si="8"/>
        <v>0</v>
      </c>
      <c r="R33" s="214">
        <f>IF(AND($E33&gt;0,$F33&gt;0),'2. Datu ievade'!K35,0)</f>
        <v>0</v>
      </c>
      <c r="S33" s="214">
        <f t="shared" si="9"/>
        <v>0</v>
      </c>
      <c r="T33" s="214">
        <f>IF(R33&gt;0,S33*'3. Finanšu-statistiskās konst.'!C$10,0)</f>
        <v>0</v>
      </c>
      <c r="U33" s="214">
        <f>IF($E33&gt;0,R33*'3. Finanšu-statistiskās konst.'!C$10,0)</f>
        <v>0</v>
      </c>
      <c r="W33" s="214">
        <f>IF(AND($E33&gt;0,$F33&gt;0),'2. Datu ievade'!L35,0)</f>
        <v>0</v>
      </c>
      <c r="X33" s="241">
        <f>IF(AND($E33&gt;0,$F33&gt;0),'2. Datu ievade'!M35,0)</f>
        <v>0</v>
      </c>
      <c r="Y33" s="242">
        <f t="shared" si="10"/>
        <v>0</v>
      </c>
      <c r="Z33" s="214">
        <f>IF(W33&gt;0,Y33*'3. Finanšu-statistiskās konst.'!C$17,0)</f>
        <v>0</v>
      </c>
      <c r="AA33" s="214">
        <f>IF(W33&gt;0,Z33*'3. Finanšu-statistiskās konst.'!C$16*'3. Finanšu-statistiskās konst.'!C$18,0)</f>
        <v>0</v>
      </c>
      <c r="AB33" s="214">
        <f t="shared" si="11"/>
        <v>0</v>
      </c>
      <c r="AD33" s="214">
        <f>IF(AND($E33&gt;0,$F33&gt;0),'2. Datu ievade'!N35,0)</f>
        <v>0</v>
      </c>
      <c r="AE33" s="214">
        <f t="shared" si="12"/>
        <v>0</v>
      </c>
      <c r="AF33" s="214">
        <f>IF($E33&gt;0,AE33*'3. Finanšu-statistiskās konst.'!C$11,0)</f>
        <v>0</v>
      </c>
      <c r="AG33" s="214">
        <f t="shared" si="13"/>
        <v>0</v>
      </c>
      <c r="AI33" s="214">
        <f t="shared" si="14"/>
        <v>0</v>
      </c>
      <c r="AJ33" s="214">
        <f>IF(AND($E33&gt;0,$F33&gt;0),'2. Datu ievade'!O35,0)</f>
        <v>0</v>
      </c>
      <c r="AL33" s="214">
        <f t="shared" si="15"/>
        <v>0</v>
      </c>
      <c r="AM33" s="214">
        <f>IF(AND($E33&gt;0,$F33&gt;0),'2. Datu ievade'!P35,0)</f>
        <v>0</v>
      </c>
      <c r="AO33" s="214">
        <f t="shared" si="16"/>
        <v>0</v>
      </c>
      <c r="AP33" s="214">
        <f>IF(AND($E33&gt;0,$F33&gt;0),'2. Datu ievade'!Q35,0)</f>
        <v>0</v>
      </c>
    </row>
    <row r="34" spans="2:42" ht="14.25" customHeight="1" x14ac:dyDescent="0.25">
      <c r="B34" s="321" t="str">
        <f>'2. Datu ievade'!B38:D38</f>
        <v xml:space="preserve">2. lietotāja definēta papildus ģeotelpiskā vienība ekosistēmas/apakšsistēmas līmenī*  </v>
      </c>
      <c r="C34" s="296" t="str">
        <f>'2. Datu ievade'!C36:D36</f>
        <v>Lietotāja definēta papildus ģeotelpiskā vienība (citi apbūves/urbānu teritoriju tipi)</v>
      </c>
      <c r="D34" s="297"/>
      <c r="E34" s="213">
        <f>'2. Datu ievade'!E36</f>
        <v>0</v>
      </c>
      <c r="F34" s="214">
        <f>'2. Datu ievade'!F36</f>
        <v>0</v>
      </c>
      <c r="H34" s="240">
        <f>IF(AND($E34&gt;0,$F34&gt;0),'2. Datu ievade'!$I36,0)</f>
        <v>0</v>
      </c>
      <c r="I34" s="214">
        <f t="shared" si="7"/>
        <v>0</v>
      </c>
      <c r="J34" s="214">
        <f>IF(H34&gt;0,H34*$F34*$E34*'3. Finanšu-statistiskās konst.'!$C$7,0)</f>
        <v>0</v>
      </c>
      <c r="K34" s="214">
        <f>IF($E34&gt;0,H34*'3. Finanšu-statistiskās konst.'!$C$7,0)</f>
        <v>0</v>
      </c>
      <c r="M34" s="213">
        <f>IF(AND($E34&gt;0,$F34&gt;0),'2. Datu ievade'!J36,0)</f>
        <v>0</v>
      </c>
      <c r="N34" s="214">
        <f>IF(M34&gt;0,$F34/'3. Finanšu-statistiskās konst.'!C$41*1000*100*$E34,0)</f>
        <v>0</v>
      </c>
      <c r="O34" s="214">
        <f>IF(M34&gt;0,N34*'3. Finanšu-statistiskās konst.'!C$8,0)</f>
        <v>0</v>
      </c>
      <c r="P34" s="214">
        <f t="shared" si="8"/>
        <v>0</v>
      </c>
      <c r="R34" s="214">
        <f>IF(AND($E34&gt;0,$F34&gt;0),'2. Datu ievade'!K36,0)</f>
        <v>0</v>
      </c>
      <c r="S34" s="214">
        <f t="shared" si="9"/>
        <v>0</v>
      </c>
      <c r="T34" s="214">
        <f>IF(R34&gt;0,S34*'3. Finanšu-statistiskās konst.'!C$10,0)</f>
        <v>0</v>
      </c>
      <c r="U34" s="214">
        <f>IF($E34&gt;0,R34*'3. Finanšu-statistiskās konst.'!C$10,0)</f>
        <v>0</v>
      </c>
      <c r="W34" s="214">
        <f>IF(AND($E34&gt;0,$F34&gt;0),'2. Datu ievade'!L36,0)</f>
        <v>0</v>
      </c>
      <c r="X34" s="241">
        <f>IF(AND($E34&gt;0,$F34&gt;0),'2. Datu ievade'!M36,0)</f>
        <v>0</v>
      </c>
      <c r="Y34" s="242">
        <f t="shared" si="10"/>
        <v>0</v>
      </c>
      <c r="Z34" s="214">
        <f>IF(W34&gt;0,Y34*'3. Finanšu-statistiskās konst.'!C$17,0)</f>
        <v>0</v>
      </c>
      <c r="AA34" s="214">
        <f>IF(W34&gt;0,Z34*'3. Finanšu-statistiskās konst.'!C$16*'3. Finanšu-statistiskās konst.'!C$18,0)</f>
        <v>0</v>
      </c>
      <c r="AB34" s="214">
        <f t="shared" si="11"/>
        <v>0</v>
      </c>
      <c r="AD34" s="214">
        <f>IF(AND($E34&gt;0,$F34&gt;0),'2. Datu ievade'!N36,0)</f>
        <v>0</v>
      </c>
      <c r="AE34" s="214">
        <f t="shared" si="12"/>
        <v>0</v>
      </c>
      <c r="AF34" s="214">
        <f>IF($E34&gt;0,AE34*'3. Finanšu-statistiskās konst.'!C$11,0)</f>
        <v>0</v>
      </c>
      <c r="AG34" s="214">
        <f t="shared" si="13"/>
        <v>0</v>
      </c>
      <c r="AI34" s="214">
        <f t="shared" si="14"/>
        <v>0</v>
      </c>
      <c r="AJ34" s="214">
        <f>IF(AND($E34&gt;0,$F34&gt;0),'2. Datu ievade'!O36,0)</f>
        <v>0</v>
      </c>
      <c r="AL34" s="214">
        <f t="shared" si="15"/>
        <v>0</v>
      </c>
      <c r="AM34" s="214">
        <f>IF(AND($E34&gt;0,$F34&gt;0),'2. Datu ievade'!P36,0)</f>
        <v>0</v>
      </c>
      <c r="AO34" s="214">
        <f t="shared" si="16"/>
        <v>0</v>
      </c>
      <c r="AP34" s="214">
        <f>IF(AND($E34&gt;0,$F34&gt;0),'2. Datu ievade'!Q36,0)</f>
        <v>0</v>
      </c>
    </row>
    <row r="35" spans="2:42" ht="14.25" customHeight="1" x14ac:dyDescent="0.25">
      <c r="B35" s="298" t="str">
        <f>'2. Datu ievade'!B37:D37</f>
        <v xml:space="preserve">1. lietotāja definēta papildus ģeotelpiskā vienība ekosistēmas/apakšsistēmas līmenī*  </v>
      </c>
      <c r="C35" s="299"/>
      <c r="D35" s="300"/>
      <c r="E35" s="213">
        <f>'2. Datu ievade'!E37</f>
        <v>0</v>
      </c>
      <c r="F35" s="214">
        <f>'2. Datu ievade'!F37</f>
        <v>0</v>
      </c>
      <c r="H35" s="240">
        <f>IF(AND($E35&gt;0,$F35&gt;0),'2. Datu ievade'!$I37,0)</f>
        <v>0</v>
      </c>
      <c r="I35" s="214">
        <f t="shared" si="7"/>
        <v>0</v>
      </c>
      <c r="J35" s="214">
        <f>IF(H35&gt;0,H35*$F35*$E35*'3. Finanšu-statistiskās konst.'!$C$7,0)</f>
        <v>0</v>
      </c>
      <c r="K35" s="214">
        <f>IF($E35&gt;0,H35*'3. Finanšu-statistiskās konst.'!$C$7,0)</f>
        <v>0</v>
      </c>
      <c r="M35" s="213">
        <f>IF(AND($E35&gt;0,$F35&gt;0),'2. Datu ievade'!J37,0)</f>
        <v>0</v>
      </c>
      <c r="N35" s="214">
        <f>IF(M35&gt;0,$F35/'3. Finanšu-statistiskās konst.'!C$41*1000*100*$E35,0)</f>
        <v>0</v>
      </c>
      <c r="O35" s="214">
        <f>IF(M35&gt;0,N35*'3. Finanšu-statistiskās konst.'!C$8,0)</f>
        <v>0</v>
      </c>
      <c r="P35" s="214">
        <f t="shared" si="8"/>
        <v>0</v>
      </c>
      <c r="R35" s="214">
        <f>IF(AND($E35&gt;0,$F35&gt;0),'2. Datu ievade'!K37,0)</f>
        <v>0</v>
      </c>
      <c r="S35" s="214">
        <f t="shared" si="9"/>
        <v>0</v>
      </c>
      <c r="T35" s="214">
        <f>IF(R35&gt;0,S35*'3. Finanšu-statistiskās konst.'!C$10,0)</f>
        <v>0</v>
      </c>
      <c r="U35" s="214">
        <f>IF($E35&gt;0,R35*'3. Finanšu-statistiskās konst.'!C$10,0)</f>
        <v>0</v>
      </c>
      <c r="W35" s="214">
        <f>IF(AND($E35&gt;0,$F35&gt;0),'2. Datu ievade'!L37,0)</f>
        <v>0</v>
      </c>
      <c r="X35" s="241">
        <f>IF(AND($E35&gt;0,$F35&gt;0),'2. Datu ievade'!M37,0)</f>
        <v>0</v>
      </c>
      <c r="Y35" s="242">
        <f t="shared" si="10"/>
        <v>0</v>
      </c>
      <c r="Z35" s="214">
        <f>IF(W35&gt;0,Y35*'3. Finanšu-statistiskās konst.'!C$17,0)</f>
        <v>0</v>
      </c>
      <c r="AA35" s="214">
        <f>IF(W35&gt;0,Z35*'3. Finanšu-statistiskās konst.'!C$16*'3. Finanšu-statistiskās konst.'!C$18,0)</f>
        <v>0</v>
      </c>
      <c r="AB35" s="214">
        <f t="shared" si="11"/>
        <v>0</v>
      </c>
      <c r="AD35" s="214">
        <f>IF(AND($E35&gt;0,$F35&gt;0),'2. Datu ievade'!N37,0)</f>
        <v>0</v>
      </c>
      <c r="AE35" s="214">
        <f t="shared" si="12"/>
        <v>0</v>
      </c>
      <c r="AF35" s="214">
        <f>IF($E35&gt;0,AE35*'3. Finanšu-statistiskās konst.'!C$11,0)</f>
        <v>0</v>
      </c>
      <c r="AG35" s="214">
        <f t="shared" si="13"/>
        <v>0</v>
      </c>
      <c r="AI35" s="214">
        <f t="shared" si="14"/>
        <v>0</v>
      </c>
      <c r="AJ35" s="214">
        <f>IF(AND($E35&gt;0,$F35&gt;0),'2. Datu ievade'!O37,0)</f>
        <v>0</v>
      </c>
      <c r="AL35" s="214">
        <f t="shared" si="15"/>
        <v>0</v>
      </c>
      <c r="AM35" s="214">
        <f>IF(AND($E35&gt;0,$F35&gt;0),'2. Datu ievade'!P37,0)</f>
        <v>0</v>
      </c>
      <c r="AO35" s="214">
        <f t="shared" si="16"/>
        <v>0</v>
      </c>
      <c r="AP35" s="214">
        <f>IF(AND($E35&gt;0,$F35&gt;0),'2. Datu ievade'!Q37,0)</f>
        <v>0</v>
      </c>
    </row>
    <row r="36" spans="2:42" x14ac:dyDescent="0.25">
      <c r="B36" s="298" t="str">
        <f>'2. Datu ievade'!B38:D38</f>
        <v xml:space="preserve">2. lietotāja definēta papildus ģeotelpiskā vienība ekosistēmas/apakšsistēmas līmenī*  </v>
      </c>
      <c r="C36" s="299"/>
      <c r="D36" s="300"/>
      <c r="E36" s="213">
        <f>'2. Datu ievade'!E38</f>
        <v>0</v>
      </c>
      <c r="F36" s="214">
        <f>'2. Datu ievade'!F38</f>
        <v>0</v>
      </c>
      <c r="H36" s="240">
        <f>IF(AND($E36&gt;0,$F36&gt;0),'2. Datu ievade'!$I38,0)</f>
        <v>0</v>
      </c>
      <c r="I36" s="214">
        <f t="shared" si="7"/>
        <v>0</v>
      </c>
      <c r="J36" s="214">
        <f>IF(H36&gt;0,H36*$F36*$E36*'3. Finanšu-statistiskās konst.'!$C$7,0)</f>
        <v>0</v>
      </c>
      <c r="K36" s="214">
        <f>IF($E36&gt;0,H36*'3. Finanšu-statistiskās konst.'!$C$7,0)</f>
        <v>0</v>
      </c>
      <c r="M36" s="213">
        <f>IF(AND($E36&gt;0,$F36&gt;0),'2. Datu ievade'!J38,0)</f>
        <v>0</v>
      </c>
      <c r="N36" s="214">
        <f>IF(M36&gt;0,$F36/'3. Finanšu-statistiskās konst.'!C$41*1000*100*$E36,0)</f>
        <v>0</v>
      </c>
      <c r="O36" s="214">
        <f>IF(M36&gt;0,N36*'3. Finanšu-statistiskās konst.'!C$8,0)</f>
        <v>0</v>
      </c>
      <c r="P36" s="214">
        <f t="shared" si="8"/>
        <v>0</v>
      </c>
      <c r="R36" s="214">
        <f>IF(AND($E36&gt;0,$F36&gt;0),'2. Datu ievade'!K38,0)</f>
        <v>0</v>
      </c>
      <c r="S36" s="214">
        <f t="shared" si="9"/>
        <v>0</v>
      </c>
      <c r="T36" s="214">
        <f>IF(R36&gt;0,S36*'3. Finanšu-statistiskās konst.'!C$10,0)</f>
        <v>0</v>
      </c>
      <c r="U36" s="214">
        <f>IF($E36&gt;0,R36*'3. Finanšu-statistiskās konst.'!C$10,0)</f>
        <v>0</v>
      </c>
      <c r="W36" s="214">
        <f>IF(AND($E36&gt;0,$F36&gt;0),'2. Datu ievade'!L38,0)</f>
        <v>0</v>
      </c>
      <c r="X36" s="241">
        <f>IF(AND($E36&gt;0,$F36&gt;0),'2. Datu ievade'!M38,0)</f>
        <v>0</v>
      </c>
      <c r="Y36" s="242">
        <f t="shared" si="10"/>
        <v>0</v>
      </c>
      <c r="Z36" s="214">
        <f>IF(W36&gt;0,Y36*'3. Finanšu-statistiskās konst.'!C$17,0)</f>
        <v>0</v>
      </c>
      <c r="AA36" s="214">
        <f>IF(W36&gt;0,Z36*'3. Finanšu-statistiskās konst.'!C$16*'3. Finanšu-statistiskās konst.'!C$18,0)</f>
        <v>0</v>
      </c>
      <c r="AB36" s="214">
        <f t="shared" si="11"/>
        <v>0</v>
      </c>
      <c r="AD36" s="214">
        <f>IF(AND($E36&gt;0,$F36&gt;0),'2. Datu ievade'!N38,0)</f>
        <v>0</v>
      </c>
      <c r="AE36" s="214">
        <f t="shared" si="12"/>
        <v>0</v>
      </c>
      <c r="AF36" s="214">
        <f>IF($E36&gt;0,AE36*'3. Finanšu-statistiskās konst.'!C$11,0)</f>
        <v>0</v>
      </c>
      <c r="AG36" s="214">
        <f t="shared" si="13"/>
        <v>0</v>
      </c>
      <c r="AI36" s="214">
        <f t="shared" si="14"/>
        <v>0</v>
      </c>
      <c r="AJ36" s="214">
        <f>IF(AND($E36&gt;0,$F36&gt;0),'2. Datu ievade'!O38,0)</f>
        <v>0</v>
      </c>
      <c r="AL36" s="214">
        <f t="shared" si="15"/>
        <v>0</v>
      </c>
      <c r="AM36" s="214">
        <f>IF(AND($E36&gt;0,$F36&gt;0),'2. Datu ievade'!P38,0)</f>
        <v>0</v>
      </c>
      <c r="AO36" s="214">
        <f t="shared" si="16"/>
        <v>0</v>
      </c>
      <c r="AP36" s="214">
        <f>IF(AND($E36&gt;0,$F36&gt;0),'2. Datu ievade'!Q38,0)</f>
        <v>0</v>
      </c>
    </row>
    <row r="37" spans="2:42" x14ac:dyDescent="0.25">
      <c r="B37" s="298" t="str">
        <f>'2. Datu ievade'!B39:D39</f>
        <v xml:space="preserve">3. lietotāja definēta papildus ģeotelpiskā vienība ekosistēmas/apakšsistēmas līmenī*  </v>
      </c>
      <c r="C37" s="299"/>
      <c r="D37" s="300"/>
      <c r="E37" s="213">
        <f>'2. Datu ievade'!E39</f>
        <v>0</v>
      </c>
      <c r="F37" s="214">
        <f>'2. Datu ievade'!F39</f>
        <v>0</v>
      </c>
      <c r="H37" s="240">
        <f>IF(AND($E37&gt;0,$F37&gt;0),'2. Datu ievade'!$I39,0)</f>
        <v>0</v>
      </c>
      <c r="I37" s="214">
        <f t="shared" si="7"/>
        <v>0</v>
      </c>
      <c r="J37" s="214">
        <f>IF(H37&gt;0,H37*$F37*$E37*'3. Finanšu-statistiskās konst.'!$C$7,0)</f>
        <v>0</v>
      </c>
      <c r="K37" s="214">
        <f>IF($E37&gt;0,H37*'3. Finanšu-statistiskās konst.'!$C$7,0)</f>
        <v>0</v>
      </c>
      <c r="M37" s="213">
        <f>IF(AND($E37&gt;0,$F37&gt;0),'2. Datu ievade'!J39,0)</f>
        <v>0</v>
      </c>
      <c r="N37" s="214">
        <f>IF(M37&gt;0,$F37/'3. Finanšu-statistiskās konst.'!C$41*1000*100*$E37,0)</f>
        <v>0</v>
      </c>
      <c r="O37" s="214">
        <f>IF(M37&gt;0,N37*'3. Finanšu-statistiskās konst.'!C$8,0)</f>
        <v>0</v>
      </c>
      <c r="P37" s="214">
        <f t="shared" si="8"/>
        <v>0</v>
      </c>
      <c r="R37" s="214">
        <f>IF(AND($E37&gt;0,$F37&gt;0),'2. Datu ievade'!K39,0)</f>
        <v>0</v>
      </c>
      <c r="S37" s="214">
        <f t="shared" si="9"/>
        <v>0</v>
      </c>
      <c r="T37" s="214">
        <f>IF(R37&gt;0,S37*'3. Finanšu-statistiskās konst.'!C$10,0)</f>
        <v>0</v>
      </c>
      <c r="U37" s="214">
        <f>IF($E37&gt;0,R37*'3. Finanšu-statistiskās konst.'!C$10,0)</f>
        <v>0</v>
      </c>
      <c r="W37" s="214">
        <f>IF(AND($E37&gt;0,$F37&gt;0),'2. Datu ievade'!L39,0)</f>
        <v>0</v>
      </c>
      <c r="X37" s="241">
        <f>IF(AND($E37&gt;0,$F37&gt;0),'2. Datu ievade'!M39,0)</f>
        <v>0</v>
      </c>
      <c r="Y37" s="242">
        <f t="shared" si="10"/>
        <v>0</v>
      </c>
      <c r="Z37" s="214">
        <f>IF(W37&gt;0,Y37*'3. Finanšu-statistiskās konst.'!C$17,0)</f>
        <v>0</v>
      </c>
      <c r="AA37" s="214">
        <f>IF(W37&gt;0,Z37*'3. Finanšu-statistiskās konst.'!C$16*'3. Finanšu-statistiskās konst.'!C$18,0)</f>
        <v>0</v>
      </c>
      <c r="AB37" s="214">
        <f t="shared" si="11"/>
        <v>0</v>
      </c>
      <c r="AD37" s="214">
        <f>IF(AND($E37&gt;0,$F37&gt;0),'2. Datu ievade'!N39,0)</f>
        <v>0</v>
      </c>
      <c r="AE37" s="214">
        <f t="shared" si="12"/>
        <v>0</v>
      </c>
      <c r="AF37" s="214">
        <f>IF($E37&gt;0,AE37*'3. Finanšu-statistiskās konst.'!C$11,0)</f>
        <v>0</v>
      </c>
      <c r="AG37" s="214">
        <f t="shared" si="13"/>
        <v>0</v>
      </c>
      <c r="AI37" s="214">
        <f t="shared" si="14"/>
        <v>0</v>
      </c>
      <c r="AJ37" s="214">
        <f>IF(AND($E37&gt;0,$F37&gt;0),'2. Datu ievade'!O39,0)</f>
        <v>0</v>
      </c>
      <c r="AL37" s="214">
        <f t="shared" si="15"/>
        <v>0</v>
      </c>
      <c r="AM37" s="214">
        <f>IF(AND($E37&gt;0,$F37&gt;0),'2. Datu ievade'!P39,0)</f>
        <v>0</v>
      </c>
      <c r="AO37" s="214">
        <f t="shared" si="16"/>
        <v>0</v>
      </c>
      <c r="AP37" s="214">
        <f>IF(AND($E37&gt;0,$F37&gt;0),'2. Datu ievade'!Q39,0)</f>
        <v>0</v>
      </c>
    </row>
    <row r="38" spans="2:42" x14ac:dyDescent="0.25">
      <c r="B38" s="298" t="str">
        <f>'2. Datu ievade'!B40:D40</f>
        <v xml:space="preserve">4. lietotāja definēta papildus ģeotelpiskā vienība ekosistēmas/apakšsistēmas līmenī*  </v>
      </c>
      <c r="C38" s="299"/>
      <c r="D38" s="300"/>
      <c r="E38" s="213">
        <f>'2. Datu ievade'!E40</f>
        <v>0</v>
      </c>
      <c r="F38" s="214">
        <f>'2. Datu ievade'!F40</f>
        <v>0</v>
      </c>
      <c r="H38" s="240">
        <f>IF(AND($E38&gt;0,$F38&gt;0),'2. Datu ievade'!$I40,0)</f>
        <v>0</v>
      </c>
      <c r="I38" s="214">
        <f t="shared" si="7"/>
        <v>0</v>
      </c>
      <c r="J38" s="214">
        <f>IF(H38&gt;0,H38*$F38*$E38*'3. Finanšu-statistiskās konst.'!$C$7,0)</f>
        <v>0</v>
      </c>
      <c r="K38" s="214">
        <f>IF($E38&gt;0,H38*'3. Finanšu-statistiskās konst.'!$C$7,0)</f>
        <v>0</v>
      </c>
      <c r="M38" s="213">
        <f>IF(AND($E38&gt;0,$F38&gt;0),'2. Datu ievade'!J40,0)</f>
        <v>0</v>
      </c>
      <c r="N38" s="214">
        <f>IF(M38&gt;0,$F38/'3. Finanšu-statistiskās konst.'!C$41*1000*100*$E38,0)</f>
        <v>0</v>
      </c>
      <c r="O38" s="214">
        <f>IF(M38&gt;0,N38*'3. Finanšu-statistiskās konst.'!C$8,0)</f>
        <v>0</v>
      </c>
      <c r="P38" s="214">
        <f t="shared" si="8"/>
        <v>0</v>
      </c>
      <c r="R38" s="214">
        <f>IF(AND($E38&gt;0,$F38&gt;0),'2. Datu ievade'!K40,0)</f>
        <v>0</v>
      </c>
      <c r="S38" s="214">
        <f t="shared" si="9"/>
        <v>0</v>
      </c>
      <c r="T38" s="214">
        <f>IF(R38&gt;0,S38*'3. Finanšu-statistiskās konst.'!C$10,0)</f>
        <v>0</v>
      </c>
      <c r="U38" s="214">
        <f>IF($E38&gt;0,R38*'3. Finanšu-statistiskās konst.'!C$10,0)</f>
        <v>0</v>
      </c>
      <c r="W38" s="214">
        <f>IF(AND($E38&gt;0,$F38&gt;0),'2. Datu ievade'!L40,0)</f>
        <v>0</v>
      </c>
      <c r="X38" s="241">
        <f>IF(AND($E38&gt;0,$F38&gt;0),'2. Datu ievade'!M40,0)</f>
        <v>0</v>
      </c>
      <c r="Y38" s="242">
        <f t="shared" si="10"/>
        <v>0</v>
      </c>
      <c r="Z38" s="214">
        <f>IF(W38&gt;0,Y38*'3. Finanšu-statistiskās konst.'!C$17,0)</f>
        <v>0</v>
      </c>
      <c r="AA38" s="214">
        <f>IF(W38&gt;0,Z38*'3. Finanšu-statistiskās konst.'!C$16*'3. Finanšu-statistiskās konst.'!C$18,0)</f>
        <v>0</v>
      </c>
      <c r="AB38" s="214">
        <f t="shared" si="11"/>
        <v>0</v>
      </c>
      <c r="AD38" s="214">
        <f>IF(AND($E38&gt;0,$F38&gt;0),'2. Datu ievade'!N40,0)</f>
        <v>0</v>
      </c>
      <c r="AE38" s="214">
        <f t="shared" si="12"/>
        <v>0</v>
      </c>
      <c r="AF38" s="214">
        <f>IF($E38&gt;0,AE38*'3. Finanšu-statistiskās konst.'!C$11,0)</f>
        <v>0</v>
      </c>
      <c r="AG38" s="214">
        <f t="shared" si="13"/>
        <v>0</v>
      </c>
      <c r="AI38" s="214">
        <f t="shared" si="14"/>
        <v>0</v>
      </c>
      <c r="AJ38" s="214">
        <f>IF(AND($E38&gt;0,$F38&gt;0),'2. Datu ievade'!O40,0)</f>
        <v>0</v>
      </c>
      <c r="AL38" s="214">
        <f t="shared" si="15"/>
        <v>0</v>
      </c>
      <c r="AM38" s="214">
        <f>IF(AND($E38&gt;0,$F38&gt;0),'2. Datu ievade'!P40,0)</f>
        <v>0</v>
      </c>
      <c r="AO38" s="214">
        <f t="shared" si="16"/>
        <v>0</v>
      </c>
      <c r="AP38" s="214">
        <f>IF(AND($E38&gt;0,$F38&gt;0),'2. Datu ievade'!Q40,0)</f>
        <v>0</v>
      </c>
    </row>
    <row r="39" spans="2:42" ht="8.1" customHeight="1" x14ac:dyDescent="0.25">
      <c r="E39" s="218"/>
      <c r="H39" s="218"/>
    </row>
    <row r="40" spans="2:42" s="220" customFormat="1" x14ac:dyDescent="0.25">
      <c r="D40" s="221" t="str">
        <f>'2. Datu ievade'!D42</f>
        <v>KOPĀ:</v>
      </c>
      <c r="E40" s="222"/>
      <c r="F40" s="223">
        <f>'2. Datu ievade'!H42</f>
        <v>132.85000000000002</v>
      </c>
      <c r="H40" s="222"/>
      <c r="I40" s="223">
        <f>SUM(I7:I38)</f>
        <v>18213.36</v>
      </c>
      <c r="J40" s="223">
        <f>SUM(J7:J38)</f>
        <v>182133.6</v>
      </c>
      <c r="K40" s="223">
        <f>J40/F40</f>
        <v>1370.9717726759502</v>
      </c>
      <c r="M40" s="223"/>
      <c r="N40" s="223">
        <f>SUM(N7:N38)</f>
        <v>12.269532864820173</v>
      </c>
      <c r="O40" s="223">
        <f>SUM(O7:O38)</f>
        <v>153.36916081025217</v>
      </c>
      <c r="P40" s="223">
        <f>O40/F40</f>
        <v>1.1544536003782622</v>
      </c>
      <c r="R40" s="223"/>
      <c r="S40" s="223">
        <f>SUM(S7:S38)</f>
        <v>1800.3280000000002</v>
      </c>
      <c r="T40" s="223">
        <f>SUM(T7:T38)</f>
        <v>109729.99160000002</v>
      </c>
      <c r="U40" s="223">
        <f>T40/F40</f>
        <v>825.96907489649982</v>
      </c>
      <c r="W40" s="223"/>
      <c r="X40" s="223"/>
      <c r="Y40" s="223">
        <f>SUM(Y7:Y38)</f>
        <v>3.0360000000000005</v>
      </c>
      <c r="Z40" s="223">
        <f>SUM(Z7:Z38)</f>
        <v>7590</v>
      </c>
      <c r="AA40" s="223">
        <f>SUM(AA7:AA38)</f>
        <v>189750</v>
      </c>
      <c r="AB40" s="223">
        <f>AA40/F40</f>
        <v>1428.3025969138123</v>
      </c>
      <c r="AD40" s="223"/>
      <c r="AE40" s="223">
        <f>SUM(AE7:AE38)</f>
        <v>631.202</v>
      </c>
      <c r="AF40" s="223">
        <f>SUM(AF7:AF38)</f>
        <v>12624.039999999999</v>
      </c>
      <c r="AG40" s="223">
        <f>AF40/F40</f>
        <v>95.024764772299562</v>
      </c>
      <c r="AI40" s="223">
        <f>SUM(AI7:AI38)</f>
        <v>0</v>
      </c>
      <c r="AJ40" s="223">
        <f>AI40/F40</f>
        <v>0</v>
      </c>
      <c r="AL40" s="223">
        <f>SUM(AL7:AL38)</f>
        <v>0</v>
      </c>
      <c r="AM40" s="223">
        <f>AL40/F40</f>
        <v>0</v>
      </c>
      <c r="AO40" s="223">
        <f>SUM(AO7:AO38)</f>
        <v>0</v>
      </c>
      <c r="AP40" s="223">
        <f>AO40/F40</f>
        <v>0</v>
      </c>
    </row>
    <row r="43" spans="2:42" x14ac:dyDescent="0.25">
      <c r="B43" s="398" t="s">
        <v>261</v>
      </c>
      <c r="C43" s="398"/>
      <c r="D43" s="398"/>
      <c r="E43" s="398"/>
      <c r="F43" s="398"/>
    </row>
    <row r="44" spans="2:42" ht="2.1" customHeight="1" x14ac:dyDescent="0.25">
      <c r="B44" s="236"/>
      <c r="C44" s="236"/>
      <c r="D44" s="236"/>
      <c r="E44" s="236"/>
      <c r="F44" s="236"/>
    </row>
    <row r="45" spans="2:42" x14ac:dyDescent="0.25">
      <c r="B45" s="398" t="s">
        <v>296</v>
      </c>
      <c r="C45" s="398"/>
      <c r="D45" s="398"/>
      <c r="E45" s="398"/>
      <c r="F45" s="398"/>
      <c r="H45" s="208"/>
      <c r="I45" s="208"/>
      <c r="J45" s="208"/>
      <c r="K45" s="208"/>
      <c r="M45" s="208"/>
      <c r="N45" s="208"/>
      <c r="O45" s="208"/>
      <c r="P45" s="208"/>
      <c r="R45" s="208"/>
      <c r="S45" s="208"/>
      <c r="T45" s="208"/>
      <c r="U45" s="208"/>
    </row>
    <row r="46" spans="2:42" s="237" customFormat="1" ht="62.1" customHeight="1" x14ac:dyDescent="0.25">
      <c r="B46" s="395" t="s">
        <v>242</v>
      </c>
      <c r="C46" s="396"/>
      <c r="D46" s="396"/>
      <c r="E46" s="396"/>
      <c r="F46" s="397"/>
      <c r="H46" s="389" t="s">
        <v>202</v>
      </c>
      <c r="I46" s="390"/>
      <c r="J46" s="390"/>
      <c r="K46" s="391"/>
      <c r="M46" s="392" t="s">
        <v>203</v>
      </c>
      <c r="N46" s="393"/>
      <c r="O46" s="393"/>
      <c r="P46" s="394"/>
      <c r="R46" s="392" t="s">
        <v>204</v>
      </c>
      <c r="S46" s="393"/>
      <c r="T46" s="393"/>
      <c r="U46" s="394"/>
      <c r="W46" s="389" t="s">
        <v>205</v>
      </c>
      <c r="X46" s="390"/>
      <c r="Y46" s="390"/>
      <c r="Z46" s="390"/>
      <c r="AA46" s="390"/>
      <c r="AB46" s="391"/>
      <c r="AD46" s="389" t="s">
        <v>206</v>
      </c>
      <c r="AE46" s="390"/>
      <c r="AF46" s="390"/>
      <c r="AG46" s="391"/>
      <c r="AI46" s="387" t="str">
        <f>AI5</f>
        <v>A6 - Lietotāja definēta un aprēķināta papildus indikatora vērtība</v>
      </c>
      <c r="AJ46" s="388"/>
      <c r="AL46" s="387" t="str">
        <f>AL5</f>
        <v>A7 - Lietotāja definēta un aprēķināta papildus indikatora vērtība</v>
      </c>
      <c r="AM46" s="388"/>
      <c r="AO46" s="387" t="str">
        <f>AO5</f>
        <v>A8 - Lietotāja definēta un aprēķināta papildus indikatora vērtība</v>
      </c>
      <c r="AP46" s="388"/>
    </row>
    <row r="47" spans="2:42" ht="80.099999999999994" customHeight="1" x14ac:dyDescent="0.25">
      <c r="B47" s="295" t="str">
        <f>B6</f>
        <v xml:space="preserve">Ģeotelpiskās vienības pēc zemes seguma veida
Ekosistēma // Apakšsistēma/ģeotelpiskā vienība (1.līmenis) // Apakšsistēma/ģeotelpiskā vienība (2.līmenis)
</v>
      </c>
      <c r="C47" s="295"/>
      <c r="D47" s="295"/>
      <c r="E47" s="210" t="str">
        <f>E6</f>
        <v>Attiecināms
1/0</v>
      </c>
      <c r="F47" s="210" t="str">
        <f>F6</f>
        <v>Precizētā platība (ha):
nekontrolēta attīstība
(scenārijs 3)</v>
      </c>
      <c r="H47" s="212" t="str">
        <f>H6</f>
        <v>Potenciālā ogu raža kg/ha</v>
      </c>
      <c r="I47" s="211" t="s">
        <v>24</v>
      </c>
      <c r="J47" s="211" t="s">
        <v>25</v>
      </c>
      <c r="K47" s="211" t="s">
        <v>26</v>
      </c>
      <c r="M47" s="238" t="str">
        <f>M6</f>
        <v>Atļautais nēģu murdu skaits</v>
      </c>
      <c r="N47" s="238" t="s">
        <v>27</v>
      </c>
      <c r="O47" s="238" t="s">
        <v>25</v>
      </c>
      <c r="P47" s="238" t="s">
        <v>26</v>
      </c>
      <c r="R47" s="211" t="str">
        <f>R6</f>
        <v>Potenciāli iegūstamā koksnes kraja m3/ha</v>
      </c>
      <c r="S47" s="211" t="s">
        <v>121</v>
      </c>
      <c r="T47" s="211" t="s">
        <v>25</v>
      </c>
      <c r="U47" s="211" t="s">
        <v>26</v>
      </c>
      <c r="W47" s="211" t="str">
        <f>W6</f>
        <v>Ārstniecības augu kvalitātīvais rādītājs</v>
      </c>
      <c r="X47" s="211" t="str">
        <f>X6</f>
        <v>Ārstniecības augu vidējais segums (%)</v>
      </c>
      <c r="Y47" s="239" t="s">
        <v>126</v>
      </c>
      <c r="Z47" s="211" t="s">
        <v>127</v>
      </c>
      <c r="AA47" s="211" t="s">
        <v>25</v>
      </c>
      <c r="AB47" s="211" t="s">
        <v>26</v>
      </c>
      <c r="AD47" s="211" t="str">
        <f>AD6</f>
        <v>Potenciālais koksnes krājas apjoms enerģētikas vajadzībām, m3/ha</v>
      </c>
      <c r="AE47" s="211" t="s">
        <v>131</v>
      </c>
      <c r="AF47" s="211" t="s">
        <v>25</v>
      </c>
      <c r="AG47" s="211" t="s">
        <v>26</v>
      </c>
      <c r="AI47" s="211" t="str">
        <f>AI6</f>
        <v>Monetārā vērtība
EUR</v>
      </c>
      <c r="AJ47" s="211" t="s">
        <v>26</v>
      </c>
      <c r="AL47" s="211" t="str">
        <f>AL6</f>
        <v>Monetārā vērtība
EUR</v>
      </c>
      <c r="AM47" s="211" t="s">
        <v>26</v>
      </c>
      <c r="AO47" s="211" t="str">
        <f>AO6</f>
        <v>Monetārā vērtība
EUR</v>
      </c>
      <c r="AP47" s="211" t="s">
        <v>26</v>
      </c>
    </row>
    <row r="48" spans="2:42" x14ac:dyDescent="0.25">
      <c r="B48" s="315" t="str">
        <f>B7</f>
        <v>Pludmale</v>
      </c>
      <c r="C48" s="315"/>
      <c r="D48" s="315"/>
      <c r="E48" s="213">
        <f>'2. Datu ievade'!E9</f>
        <v>1</v>
      </c>
      <c r="F48" s="214">
        <f>'2. Datu ievade'!F9</f>
        <v>16.399999999999999</v>
      </c>
      <c r="H48" s="240">
        <f>IF(AND($E48&gt;0,$F48&gt;0),'2. Datu ievade'!$I49,0)</f>
        <v>0</v>
      </c>
      <c r="I48" s="214">
        <f t="shared" ref="I48" si="17">IF(H48&gt;0,H48*$F48*$E48,0)</f>
        <v>0</v>
      </c>
      <c r="J48" s="214">
        <f>IF(H48&gt;0,H48*$F48*$E48*'3. Finanšu-statistiskās konst.'!$C$7,0)</f>
        <v>0</v>
      </c>
      <c r="K48" s="214">
        <f>IF($E48&gt;0,H48*'3. Finanšu-statistiskās konst.'!$C$7,0)</f>
        <v>0</v>
      </c>
      <c r="M48" s="213">
        <f>IF(AND($E48&gt;0,$F48&gt;0),'2. Datu ievade'!J49,0)</f>
        <v>0</v>
      </c>
      <c r="N48" s="214">
        <f>IF(M48&gt;0,$F48/'3. Finanšu-statistiskās konst.'!C$41*1000*100*$E48,0)</f>
        <v>0</v>
      </c>
      <c r="O48" s="214">
        <f>IF(M48&gt;0,N48*'3. Finanšu-statistiskās konst.'!C$8,0)</f>
        <v>0</v>
      </c>
      <c r="P48" s="214">
        <f t="shared" ref="P48" si="18">IF($F48=0,0,O48/$F48)</f>
        <v>0</v>
      </c>
      <c r="R48" s="214">
        <f>IF(AND($E48&gt;0,$F48&gt;0),'2. Datu ievade'!K49,0)</f>
        <v>0</v>
      </c>
      <c r="S48" s="214">
        <f t="shared" ref="S48" si="19">IF(R48&gt;0,R48*$E48*$F48,0)</f>
        <v>0</v>
      </c>
      <c r="T48" s="214">
        <f>IF(R48&gt;0,S48*'3. Finanšu-statistiskās konst.'!C$10,0)</f>
        <v>0</v>
      </c>
      <c r="U48" s="214">
        <f>IF($E48&gt;0,R48*'3. Finanšu-statistiskās konst.'!C$10,0)</f>
        <v>0</v>
      </c>
      <c r="W48" s="214">
        <f>IF(AND($E48&gt;0,$F48&gt;0),'2. Datu ievade'!L49,0)</f>
        <v>0</v>
      </c>
      <c r="X48" s="241">
        <f>IF(AND($E48&gt;0,$F48&gt;0),'2. Datu ievade'!M49,0)</f>
        <v>0</v>
      </c>
      <c r="Y48" s="242">
        <f t="shared" ref="Y48" si="20">IF(W48&gt;0,X48*$E48*$F48,0)</f>
        <v>0</v>
      </c>
      <c r="Z48" s="214">
        <f>IF(W48&gt;0,Y48*'3. Finanšu-statistiskās konst.'!C$17,0)</f>
        <v>0</v>
      </c>
      <c r="AA48" s="214">
        <f>IF(W48&gt;0,Z48*'3. Finanšu-statistiskās konst.'!C$16*'3. Finanšu-statistiskās konst.'!C$18,0)</f>
        <v>0</v>
      </c>
      <c r="AB48" s="214">
        <f t="shared" ref="AB48" si="21">IF($F48=0,0,AA48/F48)</f>
        <v>0</v>
      </c>
      <c r="AD48" s="214">
        <f>IF(AND($E48&gt;0,$F48&gt;0),'2. Datu ievade'!N49,0)</f>
        <v>0</v>
      </c>
      <c r="AE48" s="214">
        <f t="shared" ref="AE48" si="22">IF($E48&gt;0,AD48*E48*F48,0)</f>
        <v>0</v>
      </c>
      <c r="AF48" s="214">
        <f>IF($E48&gt;0,AE48*'3. Finanšu-statistiskās konst.'!C$11,0)</f>
        <v>0</v>
      </c>
      <c r="AG48" s="214">
        <f t="shared" ref="AG48" si="23">IF(F48=0,0,AF48/F48)</f>
        <v>0</v>
      </c>
      <c r="AI48" s="214">
        <f>AJ48*F48</f>
        <v>0</v>
      </c>
      <c r="AJ48" s="214">
        <f>IF(AND($E48&gt;0,$F48&gt;0),'2. Datu ievade'!O49,0)</f>
        <v>0</v>
      </c>
      <c r="AL48" s="214">
        <f>AM48*F48</f>
        <v>0</v>
      </c>
      <c r="AM48" s="214">
        <f>IF(AND($E48&gt;0,$F48&gt;0),'2. Datu ievade'!P49,0)</f>
        <v>0</v>
      </c>
      <c r="AO48" s="214">
        <f>AP48*F48</f>
        <v>0</v>
      </c>
      <c r="AP48" s="214">
        <f>IF(AND($E48&gt;0,$F48&gt;0),'2. Datu ievade'!Q49,0)</f>
        <v>0</v>
      </c>
    </row>
    <row r="49" spans="2:42" x14ac:dyDescent="0.25">
      <c r="B49" s="319" t="str">
        <f>B8</f>
        <v>Kāpas</v>
      </c>
      <c r="C49" s="315" t="str">
        <f>C8</f>
        <v>Embrionālās kāpas (biotops 2110)</v>
      </c>
      <c r="D49" s="315"/>
      <c r="E49" s="213">
        <f>'2. Datu ievade'!E10</f>
        <v>1</v>
      </c>
      <c r="F49" s="214">
        <f>'2. Datu ievade'!F10</f>
        <v>0.85</v>
      </c>
      <c r="H49" s="240">
        <f>IF(AND($E49&gt;0,$F49&gt;0),'2. Datu ievade'!$I50,0)</f>
        <v>0</v>
      </c>
      <c r="I49" s="214">
        <f t="shared" ref="I49:I79" si="24">IF(H49&gt;0,H49*$F49*$E49,0)</f>
        <v>0</v>
      </c>
      <c r="J49" s="214">
        <f>IF(H49&gt;0,H49*$F49*$E49*'3. Finanšu-statistiskās konst.'!$C$7,0)</f>
        <v>0</v>
      </c>
      <c r="K49" s="214">
        <f>IF($E49&gt;0,H49*'3. Finanšu-statistiskās konst.'!$C$7,0)</f>
        <v>0</v>
      </c>
      <c r="M49" s="213">
        <f>IF(AND($E49&gt;0,$F49&gt;0),'2. Datu ievade'!J50,0)</f>
        <v>0</v>
      </c>
      <c r="N49" s="214">
        <f>IF(M49&gt;0,$F49/'3. Finanšu-statistiskās konst.'!C$41*1000*100*$E49,0)</f>
        <v>0</v>
      </c>
      <c r="O49" s="214">
        <f>IF(M49&gt;0,N49*'3. Finanšu-statistiskās konst.'!C$8,0)</f>
        <v>0</v>
      </c>
      <c r="P49" s="214">
        <f t="shared" ref="P49:P79" si="25">IF($F49=0,0,O49/$F49)</f>
        <v>0</v>
      </c>
      <c r="R49" s="214">
        <f>IF(AND($E49&gt;0,$F49&gt;0),'2. Datu ievade'!K50,0)</f>
        <v>0</v>
      </c>
      <c r="S49" s="214">
        <f t="shared" ref="S49:S79" si="26">IF(R49&gt;0,R49*$E49*$F49,0)</f>
        <v>0</v>
      </c>
      <c r="T49" s="214">
        <f>IF(R49&gt;0,S49*'3. Finanšu-statistiskās konst.'!C$10,0)</f>
        <v>0</v>
      </c>
      <c r="U49" s="214">
        <f>IF($E49&gt;0,R49*'3. Finanšu-statistiskās konst.'!C$10,0)</f>
        <v>0</v>
      </c>
      <c r="W49" s="214">
        <f>IF(AND($E49&gt;0,$F49&gt;0),'2. Datu ievade'!L50,0)</f>
        <v>0</v>
      </c>
      <c r="X49" s="241">
        <f>IF(AND($E49&gt;0,$F49&gt;0),'2. Datu ievade'!M50,0)</f>
        <v>0</v>
      </c>
      <c r="Y49" s="242">
        <f t="shared" ref="Y49:Y79" si="27">IF(W49&gt;0,X49*$E49*$F49,0)</f>
        <v>0</v>
      </c>
      <c r="Z49" s="214">
        <f>IF(W49&gt;0,Y49*'3. Finanšu-statistiskās konst.'!C$17,0)</f>
        <v>0</v>
      </c>
      <c r="AA49" s="214">
        <f>IF(W49&gt;0,Z49*'3. Finanšu-statistiskās konst.'!C$16*'3. Finanšu-statistiskās konst.'!C$18,0)</f>
        <v>0</v>
      </c>
      <c r="AB49" s="214">
        <f t="shared" ref="AB49:AB79" si="28">IF($F49=0,0,AA49/F49)</f>
        <v>0</v>
      </c>
      <c r="AD49" s="214">
        <f>IF(AND($E49&gt;0,$F49&gt;0),'2. Datu ievade'!N50,0)</f>
        <v>0</v>
      </c>
      <c r="AE49" s="214">
        <f t="shared" ref="AE49:AE79" si="29">IF($E49&gt;0,AD49*E49*F49,0)</f>
        <v>0</v>
      </c>
      <c r="AF49" s="214">
        <f>IF($E49&gt;0,AE49*'3. Finanšu-statistiskās konst.'!C$11,0)</f>
        <v>0</v>
      </c>
      <c r="AG49" s="214">
        <f t="shared" ref="AG49:AG79" si="30">IF(F49=0,0,AF49/F49)</f>
        <v>0</v>
      </c>
      <c r="AI49" s="214">
        <f t="shared" ref="AI49:AI79" si="31">AJ49*F49</f>
        <v>0</v>
      </c>
      <c r="AJ49" s="214">
        <f>IF(AND($E49&gt;0,$F49&gt;0),'2. Datu ievade'!O50,0)</f>
        <v>0</v>
      </c>
      <c r="AL49" s="214">
        <f t="shared" ref="AL49:AL79" si="32">AM49*F49</f>
        <v>0</v>
      </c>
      <c r="AM49" s="214">
        <f>IF(AND($E49&gt;0,$F49&gt;0),'2. Datu ievade'!P50,0)</f>
        <v>0</v>
      </c>
      <c r="AO49" s="214">
        <f t="shared" ref="AO49:AO79" si="33">AP49*F49</f>
        <v>0</v>
      </c>
      <c r="AP49" s="214">
        <f>IF(AND($E49&gt;0,$F49&gt;0),'2. Datu ievade'!Q50,0)</f>
        <v>0</v>
      </c>
    </row>
    <row r="50" spans="2:42" x14ac:dyDescent="0.25">
      <c r="B50" s="320"/>
      <c r="C50" s="315" t="str">
        <f t="shared" ref="C50:C53" si="34">C9</f>
        <v>Priekškāpas (biotops 2120)</v>
      </c>
      <c r="D50" s="315"/>
      <c r="E50" s="213">
        <f>'2. Datu ievade'!E11</f>
        <v>1</v>
      </c>
      <c r="F50" s="214">
        <f>'2. Datu ievade'!F11</f>
        <v>8.3800000000000008</v>
      </c>
      <c r="H50" s="240">
        <f>IF(AND($E50&gt;0,$F50&gt;0),'2. Datu ievade'!$I51,0)</f>
        <v>0</v>
      </c>
      <c r="I50" s="214">
        <f t="shared" si="24"/>
        <v>0</v>
      </c>
      <c r="J50" s="214">
        <f>IF(H50&gt;0,H50*$F50*$E50*'3. Finanšu-statistiskās konst.'!$C$7,0)</f>
        <v>0</v>
      </c>
      <c r="K50" s="214">
        <f>IF($E50&gt;0,H50*'3. Finanšu-statistiskās konst.'!$C$7,0)</f>
        <v>0</v>
      </c>
      <c r="M50" s="213">
        <f>IF(AND($E50&gt;0,$F50&gt;0),'2. Datu ievade'!J51,0)</f>
        <v>0</v>
      </c>
      <c r="N50" s="214">
        <f>IF(M50&gt;0,$F50/'3. Finanšu-statistiskās konst.'!C$41*1000*100*$E50,0)</f>
        <v>0</v>
      </c>
      <c r="O50" s="214">
        <f>IF(M50&gt;0,N50*'3. Finanšu-statistiskās konst.'!C$8,0)</f>
        <v>0</v>
      </c>
      <c r="P50" s="214">
        <f t="shared" si="25"/>
        <v>0</v>
      </c>
      <c r="R50" s="214">
        <f>IF(AND($E50&gt;0,$F50&gt;0),'2. Datu ievade'!K51,0)</f>
        <v>0</v>
      </c>
      <c r="S50" s="214">
        <f t="shared" si="26"/>
        <v>0</v>
      </c>
      <c r="T50" s="214">
        <f>IF(R50&gt;0,S50*'3. Finanšu-statistiskās konst.'!C$10,0)</f>
        <v>0</v>
      </c>
      <c r="U50" s="214">
        <f>IF($E50&gt;0,R50*'3. Finanšu-statistiskās konst.'!C$10,0)</f>
        <v>0</v>
      </c>
      <c r="W50" s="214">
        <f>IF(AND($E50&gt;0,$F50&gt;0),'2. Datu ievade'!L51,0)</f>
        <v>0</v>
      </c>
      <c r="X50" s="241">
        <f>IF(AND($E50&gt;0,$F50&gt;0),'2. Datu ievade'!M51,0)</f>
        <v>0</v>
      </c>
      <c r="Y50" s="242">
        <f t="shared" si="27"/>
        <v>0</v>
      </c>
      <c r="Z50" s="214">
        <f>IF(W50&gt;0,Y50*'3. Finanšu-statistiskās konst.'!C$17,0)</f>
        <v>0</v>
      </c>
      <c r="AA50" s="214">
        <f>IF(W50&gt;0,Z50*'3. Finanšu-statistiskās konst.'!C$16*'3. Finanšu-statistiskās konst.'!C$18,0)</f>
        <v>0</v>
      </c>
      <c r="AB50" s="214">
        <f t="shared" si="28"/>
        <v>0</v>
      </c>
      <c r="AD50" s="214">
        <f>IF(AND($E50&gt;0,$F50&gt;0),'2. Datu ievade'!N51,0)</f>
        <v>0</v>
      </c>
      <c r="AE50" s="214">
        <f t="shared" si="29"/>
        <v>0</v>
      </c>
      <c r="AF50" s="214">
        <f>IF($E50&gt;0,AE50*'3. Finanšu-statistiskās konst.'!C$11,0)</f>
        <v>0</v>
      </c>
      <c r="AG50" s="214">
        <f t="shared" si="30"/>
        <v>0</v>
      </c>
      <c r="AI50" s="214">
        <f t="shared" si="31"/>
        <v>0</v>
      </c>
      <c r="AJ50" s="214">
        <f>IF(AND($E50&gt;0,$F50&gt;0),'2. Datu ievade'!O51,0)</f>
        <v>0</v>
      </c>
      <c r="AL50" s="214">
        <f t="shared" si="32"/>
        <v>0</v>
      </c>
      <c r="AM50" s="214">
        <f>IF(AND($E50&gt;0,$F50&gt;0),'2. Datu ievade'!P51,0)</f>
        <v>0</v>
      </c>
      <c r="AO50" s="214">
        <f t="shared" si="33"/>
        <v>0</v>
      </c>
      <c r="AP50" s="214">
        <f>IF(AND($E50&gt;0,$F50&gt;0),'2. Datu ievade'!Q51,0)</f>
        <v>0</v>
      </c>
    </row>
    <row r="51" spans="2:42" ht="28.5" customHeight="1" x14ac:dyDescent="0.25">
      <c r="B51" s="320"/>
      <c r="C51" s="332" t="str">
        <f t="shared" si="34"/>
        <v>Lietotāja definēta papildus ģeotelpiskā vienība (citi jūras un iesāļu augteņu biotopi un/vai piejūras un iekšzemes kāpu biotopi)</v>
      </c>
      <c r="D51" s="332"/>
      <c r="E51" s="213">
        <f>'2. Datu ievade'!E12</f>
        <v>0</v>
      </c>
      <c r="F51" s="214">
        <f>'2. Datu ievade'!F12</f>
        <v>0</v>
      </c>
      <c r="H51" s="240">
        <f>IF(AND($E51&gt;0,$F51&gt;0),'2. Datu ievade'!$I52,0)</f>
        <v>0</v>
      </c>
      <c r="I51" s="214">
        <f t="shared" si="24"/>
        <v>0</v>
      </c>
      <c r="J51" s="214">
        <f>IF(H51&gt;0,H51*$F51*$E51*'3. Finanšu-statistiskās konst.'!$C$7,0)</f>
        <v>0</v>
      </c>
      <c r="K51" s="214">
        <f>IF($E51&gt;0,H51*'3. Finanšu-statistiskās konst.'!$C$7,0)</f>
        <v>0</v>
      </c>
      <c r="M51" s="213">
        <f>IF(AND($E51&gt;0,$F51&gt;0),'2. Datu ievade'!J52,0)</f>
        <v>0</v>
      </c>
      <c r="N51" s="214">
        <f>IF(M51&gt;0,$F51/'3. Finanšu-statistiskās konst.'!C$41*1000*100*$E51,0)</f>
        <v>0</v>
      </c>
      <c r="O51" s="214">
        <f>IF(M51&gt;0,N51*'3. Finanšu-statistiskās konst.'!C$8,0)</f>
        <v>0</v>
      </c>
      <c r="P51" s="214">
        <f t="shared" si="25"/>
        <v>0</v>
      </c>
      <c r="R51" s="214">
        <f>IF(AND($E51&gt;0,$F51&gt;0),'2. Datu ievade'!K52,0)</f>
        <v>0</v>
      </c>
      <c r="S51" s="214">
        <f t="shared" si="26"/>
        <v>0</v>
      </c>
      <c r="T51" s="214">
        <f>IF(R51&gt;0,S51*'3. Finanšu-statistiskās konst.'!C$10,0)</f>
        <v>0</v>
      </c>
      <c r="U51" s="214">
        <f>IF($E51&gt;0,R51*'3. Finanšu-statistiskās konst.'!C$10,0)</f>
        <v>0</v>
      </c>
      <c r="W51" s="214">
        <f>IF(AND($E51&gt;0,$F51&gt;0),'2. Datu ievade'!L52,0)</f>
        <v>0</v>
      </c>
      <c r="X51" s="241">
        <f>IF(AND($E51&gt;0,$F51&gt;0),'2. Datu ievade'!M52,0)</f>
        <v>0</v>
      </c>
      <c r="Y51" s="242">
        <f t="shared" si="27"/>
        <v>0</v>
      </c>
      <c r="Z51" s="214">
        <f>IF(W51&gt;0,Y51*'3. Finanšu-statistiskās konst.'!C$17,0)</f>
        <v>0</v>
      </c>
      <c r="AA51" s="214">
        <f>IF(W51&gt;0,Z51*'3. Finanšu-statistiskās konst.'!C$16*'3. Finanšu-statistiskās konst.'!C$18,0)</f>
        <v>0</v>
      </c>
      <c r="AB51" s="214">
        <f t="shared" si="28"/>
        <v>0</v>
      </c>
      <c r="AD51" s="214">
        <f>IF(AND($E51&gt;0,$F51&gt;0),'2. Datu ievade'!N52,0)</f>
        <v>0</v>
      </c>
      <c r="AE51" s="214">
        <f t="shared" si="29"/>
        <v>0</v>
      </c>
      <c r="AF51" s="214">
        <f>IF($E51&gt;0,AE51*'3. Finanšu-statistiskās konst.'!C$11,0)</f>
        <v>0</v>
      </c>
      <c r="AG51" s="214">
        <f t="shared" si="30"/>
        <v>0</v>
      </c>
      <c r="AI51" s="214">
        <f t="shared" si="31"/>
        <v>0</v>
      </c>
      <c r="AJ51" s="214">
        <f>IF(AND($E51&gt;0,$F51&gt;0),'2. Datu ievade'!O52,0)</f>
        <v>0</v>
      </c>
      <c r="AL51" s="214">
        <f t="shared" si="32"/>
        <v>0</v>
      </c>
      <c r="AM51" s="214">
        <f>IF(AND($E51&gt;0,$F51&gt;0),'2. Datu ievade'!P52,0)</f>
        <v>0</v>
      </c>
      <c r="AO51" s="214">
        <f t="shared" si="33"/>
        <v>0</v>
      </c>
      <c r="AP51" s="214">
        <f>IF(AND($E51&gt;0,$F51&gt;0),'2. Datu ievade'!Q52,0)</f>
        <v>0</v>
      </c>
    </row>
    <row r="52" spans="2:42" ht="28.5" customHeight="1" x14ac:dyDescent="0.25">
      <c r="B52" s="320"/>
      <c r="C52" s="332" t="str">
        <f t="shared" si="34"/>
        <v>Lietotāja definēta papildus ģeotelpiskā vienība (citi jūras un iesāļu augteņu biotopi un/vai piejūras un iekšzemes kāpu biotopi)</v>
      </c>
      <c r="D52" s="332"/>
      <c r="E52" s="213">
        <f>'2. Datu ievade'!E13</f>
        <v>0</v>
      </c>
      <c r="F52" s="214">
        <f>'2. Datu ievade'!F13</f>
        <v>0</v>
      </c>
      <c r="H52" s="240">
        <f>IF(AND($E52&gt;0,$F52&gt;0),'2. Datu ievade'!$I53,0)</f>
        <v>0</v>
      </c>
      <c r="I52" s="214">
        <f t="shared" si="24"/>
        <v>0</v>
      </c>
      <c r="J52" s="214">
        <f>IF(H52&gt;0,H52*$F52*$E52*'3. Finanšu-statistiskās konst.'!$C$7,0)</f>
        <v>0</v>
      </c>
      <c r="K52" s="214">
        <f>IF($E52&gt;0,H52*'3. Finanšu-statistiskās konst.'!$C$7,0)</f>
        <v>0</v>
      </c>
      <c r="M52" s="213">
        <f>IF(AND($E52&gt;0,$F52&gt;0),'2. Datu ievade'!J53,0)</f>
        <v>0</v>
      </c>
      <c r="N52" s="214">
        <f>IF(M52&gt;0,$F52/'3. Finanšu-statistiskās konst.'!C$41*1000*100*$E52,0)</f>
        <v>0</v>
      </c>
      <c r="O52" s="214">
        <f>IF(M52&gt;0,N52*'3. Finanšu-statistiskās konst.'!C$8,0)</f>
        <v>0</v>
      </c>
      <c r="P52" s="214">
        <f t="shared" si="25"/>
        <v>0</v>
      </c>
      <c r="R52" s="214">
        <f>IF(AND($E52&gt;0,$F52&gt;0),'2. Datu ievade'!K53,0)</f>
        <v>0</v>
      </c>
      <c r="S52" s="214">
        <f t="shared" si="26"/>
        <v>0</v>
      </c>
      <c r="T52" s="214">
        <f>IF(R52&gt;0,S52*'3. Finanšu-statistiskās konst.'!C$10,0)</f>
        <v>0</v>
      </c>
      <c r="U52" s="214">
        <f>IF($E52&gt;0,R52*'3. Finanšu-statistiskās konst.'!C$10,0)</f>
        <v>0</v>
      </c>
      <c r="W52" s="214">
        <f>IF(AND($E52&gt;0,$F52&gt;0),'2. Datu ievade'!L53,0)</f>
        <v>0</v>
      </c>
      <c r="X52" s="241">
        <f>IF(AND($E52&gt;0,$F52&gt;0),'2. Datu ievade'!M53,0)</f>
        <v>0</v>
      </c>
      <c r="Y52" s="242">
        <f t="shared" si="27"/>
        <v>0</v>
      </c>
      <c r="Z52" s="214">
        <f>IF(W52&gt;0,Y52*'3. Finanšu-statistiskās konst.'!C$17,0)</f>
        <v>0</v>
      </c>
      <c r="AA52" s="214">
        <f>IF(W52&gt;0,Z52*'3. Finanšu-statistiskās konst.'!C$16*'3. Finanšu-statistiskās konst.'!C$18,0)</f>
        <v>0</v>
      </c>
      <c r="AB52" s="214">
        <f t="shared" si="28"/>
        <v>0</v>
      </c>
      <c r="AD52" s="214">
        <f>IF(AND($E52&gt;0,$F52&gt;0),'2. Datu ievade'!N53,0)</f>
        <v>0</v>
      </c>
      <c r="AE52" s="214">
        <f t="shared" si="29"/>
        <v>0</v>
      </c>
      <c r="AF52" s="214">
        <f>IF($E52&gt;0,AE52*'3. Finanšu-statistiskās konst.'!C$11,0)</f>
        <v>0</v>
      </c>
      <c r="AG52" s="214">
        <f t="shared" si="30"/>
        <v>0</v>
      </c>
      <c r="AI52" s="214">
        <f t="shared" si="31"/>
        <v>0</v>
      </c>
      <c r="AJ52" s="214">
        <f>IF(AND($E52&gt;0,$F52&gt;0),'2. Datu ievade'!O53,0)</f>
        <v>0</v>
      </c>
      <c r="AL52" s="214">
        <f t="shared" si="32"/>
        <v>0</v>
      </c>
      <c r="AM52" s="214">
        <f>IF(AND($E52&gt;0,$F52&gt;0),'2. Datu ievade'!P53,0)</f>
        <v>0</v>
      </c>
      <c r="AO52" s="214">
        <f t="shared" si="33"/>
        <v>0</v>
      </c>
      <c r="AP52" s="214">
        <f>IF(AND($E52&gt;0,$F52&gt;0),'2. Datu ievade'!Q53,0)</f>
        <v>0</v>
      </c>
    </row>
    <row r="53" spans="2:42" ht="28.5" customHeight="1" x14ac:dyDescent="0.25">
      <c r="B53" s="321"/>
      <c r="C53" s="332" t="str">
        <f t="shared" si="34"/>
        <v>Lietotāja definēta papildus ģeotelpiskā vienība (citi jūras un iesāļu augteņu biotopi un/vai piejūras un iekšzemes kāpu biotopi)</v>
      </c>
      <c r="D53" s="332"/>
      <c r="E53" s="213">
        <f>'2. Datu ievade'!E14</f>
        <v>0</v>
      </c>
      <c r="F53" s="214">
        <f>'2. Datu ievade'!F14</f>
        <v>0</v>
      </c>
      <c r="H53" s="240">
        <f>IF(AND($E53&gt;0,$F53&gt;0),'2. Datu ievade'!$I54,0)</f>
        <v>0</v>
      </c>
      <c r="I53" s="214">
        <f t="shared" si="24"/>
        <v>0</v>
      </c>
      <c r="J53" s="214">
        <f>IF(H53&gt;0,H53*$F53*$E53*'3. Finanšu-statistiskās konst.'!$C$7,0)</f>
        <v>0</v>
      </c>
      <c r="K53" s="214">
        <f>IF($E53&gt;0,H53*'3. Finanšu-statistiskās konst.'!$C$7,0)</f>
        <v>0</v>
      </c>
      <c r="M53" s="213">
        <f>IF(AND($E53&gt;0,$F53&gt;0),'2. Datu ievade'!J54,0)</f>
        <v>0</v>
      </c>
      <c r="N53" s="214">
        <f>IF(M53&gt;0,$F53/'3. Finanšu-statistiskās konst.'!C$41*1000*100*$E53,0)</f>
        <v>0</v>
      </c>
      <c r="O53" s="214">
        <f>IF(M53&gt;0,N53*'3. Finanšu-statistiskās konst.'!C$8,0)</f>
        <v>0</v>
      </c>
      <c r="P53" s="214">
        <f t="shared" si="25"/>
        <v>0</v>
      </c>
      <c r="R53" s="214">
        <f>IF(AND($E53&gt;0,$F53&gt;0),'2. Datu ievade'!K54,0)</f>
        <v>0</v>
      </c>
      <c r="S53" s="214">
        <f t="shared" si="26"/>
        <v>0</v>
      </c>
      <c r="T53" s="214">
        <f>IF(R53&gt;0,S53*'3. Finanšu-statistiskās konst.'!C$10,0)</f>
        <v>0</v>
      </c>
      <c r="U53" s="214">
        <f>IF($E53&gt;0,R53*'3. Finanšu-statistiskās konst.'!C$10,0)</f>
        <v>0</v>
      </c>
      <c r="W53" s="214">
        <f>IF(AND($E53&gt;0,$F53&gt;0),'2. Datu ievade'!L54,0)</f>
        <v>0</v>
      </c>
      <c r="X53" s="241">
        <f>IF(AND($E53&gt;0,$F53&gt;0),'2. Datu ievade'!M54,0)</f>
        <v>0</v>
      </c>
      <c r="Y53" s="242">
        <f t="shared" si="27"/>
        <v>0</v>
      </c>
      <c r="Z53" s="214">
        <f>IF(W53&gt;0,Y53*'3. Finanšu-statistiskās konst.'!C$17,0)</f>
        <v>0</v>
      </c>
      <c r="AA53" s="214">
        <f>IF(W53&gt;0,Z53*'3. Finanšu-statistiskās konst.'!C$16*'3. Finanšu-statistiskās konst.'!C$18,0)</f>
        <v>0</v>
      </c>
      <c r="AB53" s="214">
        <f t="shared" si="28"/>
        <v>0</v>
      </c>
      <c r="AD53" s="214">
        <f>IF(AND($E53&gt;0,$F53&gt;0),'2. Datu ievade'!N54,0)</f>
        <v>0</v>
      </c>
      <c r="AE53" s="214">
        <f t="shared" si="29"/>
        <v>0</v>
      </c>
      <c r="AF53" s="214">
        <f>IF($E53&gt;0,AE53*'3. Finanšu-statistiskās konst.'!C$11,0)</f>
        <v>0</v>
      </c>
      <c r="AG53" s="214">
        <f t="shared" si="30"/>
        <v>0</v>
      </c>
      <c r="AI53" s="214">
        <f t="shared" si="31"/>
        <v>0</v>
      </c>
      <c r="AJ53" s="214">
        <f>IF(AND($E53&gt;0,$F53&gt;0),'2. Datu ievade'!O54,0)</f>
        <v>0</v>
      </c>
      <c r="AL53" s="214">
        <f t="shared" si="32"/>
        <v>0</v>
      </c>
      <c r="AM53" s="214">
        <f>IF(AND($E53&gt;0,$F53&gt;0),'2. Datu ievade'!P54,0)</f>
        <v>0</v>
      </c>
      <c r="AO53" s="214">
        <f t="shared" si="33"/>
        <v>0</v>
      </c>
      <c r="AP53" s="214">
        <f>IF(AND($E53&gt;0,$F53&gt;0),'2. Datu ievade'!Q54,0)</f>
        <v>0</v>
      </c>
    </row>
    <row r="54" spans="2:42" ht="14.25" customHeight="1" x14ac:dyDescent="0.25">
      <c r="B54" s="319" t="str">
        <f>'2. Datu ievade'!B15</f>
        <v>Upes un ezeri</v>
      </c>
      <c r="C54" s="322" t="str">
        <f>C13</f>
        <v>Dabiski upju posmi (biotops 3260)</v>
      </c>
      <c r="D54" s="217" t="str">
        <f>'2. Datu ievade'!D15</f>
        <v>Maza, strauja (ritrāla) upe: INČUPE</v>
      </c>
      <c r="E54" s="213">
        <f>'2. Datu ievade'!E15</f>
        <v>1</v>
      </c>
      <c r="F54" s="214">
        <f>'2. Datu ievade'!F15</f>
        <v>3.71</v>
      </c>
      <c r="H54" s="240">
        <f>IF(AND($E54&gt;0,$F54&gt;0),'2. Datu ievade'!$I55,0)</f>
        <v>0</v>
      </c>
      <c r="I54" s="214">
        <f t="shared" si="24"/>
        <v>0</v>
      </c>
      <c r="J54" s="214">
        <f>IF(H54&gt;0,H54*$F54*$E54*'3. Finanšu-statistiskās konst.'!$C$7,0)</f>
        <v>0</v>
      </c>
      <c r="K54" s="214">
        <f>IF($E54&gt;0,H54*'3. Finanšu-statistiskās konst.'!$C$7,0)</f>
        <v>0</v>
      </c>
      <c r="M54" s="213">
        <f>IF(AND($E54&gt;0,$F54&gt;0),'2. Datu ievade'!J55,0)</f>
        <v>1</v>
      </c>
      <c r="N54" s="214">
        <f>IF(M54&gt;0,$F54/'3. Finanšu-statistiskās konst.'!C$41*1000*100*$E54,0)</f>
        <v>6.1347664324100863</v>
      </c>
      <c r="O54" s="214">
        <f>IF(M54&gt;0,N54*'3. Finanšu-statistiskās konst.'!C$8,0)</f>
        <v>76.684580405126084</v>
      </c>
      <c r="P54" s="214">
        <f t="shared" si="25"/>
        <v>20.669698222405952</v>
      </c>
      <c r="R54" s="214">
        <f>IF(AND($E54&gt;0,$F54&gt;0),'2. Datu ievade'!K55,0)</f>
        <v>0</v>
      </c>
      <c r="S54" s="214">
        <f t="shared" si="26"/>
        <v>0</v>
      </c>
      <c r="T54" s="214">
        <f>IF(R54&gt;0,S54*'3. Finanšu-statistiskās konst.'!C$10,0)</f>
        <v>0</v>
      </c>
      <c r="U54" s="214">
        <f>IF($E54&gt;0,R54*'3. Finanšu-statistiskās konst.'!C$10,0)</f>
        <v>0</v>
      </c>
      <c r="W54" s="214">
        <f>IF(AND($E54&gt;0,$F54&gt;0),'2. Datu ievade'!L55,0)</f>
        <v>0</v>
      </c>
      <c r="X54" s="241">
        <f>IF(AND($E54&gt;0,$F54&gt;0),'2. Datu ievade'!M55,0)</f>
        <v>0</v>
      </c>
      <c r="Y54" s="242">
        <f t="shared" si="27"/>
        <v>0</v>
      </c>
      <c r="Z54" s="214">
        <f>IF(W54&gt;0,Y54*'3. Finanšu-statistiskās konst.'!C$17,0)</f>
        <v>0</v>
      </c>
      <c r="AA54" s="214">
        <f>IF(W54&gt;0,Z54*'3. Finanšu-statistiskās konst.'!C$16*'3. Finanšu-statistiskās konst.'!C$18,0)</f>
        <v>0</v>
      </c>
      <c r="AB54" s="214">
        <f t="shared" si="28"/>
        <v>0</v>
      </c>
      <c r="AD54" s="214">
        <f>IF(AND($E54&gt;0,$F54&gt;0),'2. Datu ievade'!N55,0)</f>
        <v>0</v>
      </c>
      <c r="AE54" s="214">
        <f t="shared" si="29"/>
        <v>0</v>
      </c>
      <c r="AF54" s="214">
        <f>IF($E54&gt;0,AE54*'3. Finanšu-statistiskās konst.'!C$11,0)</f>
        <v>0</v>
      </c>
      <c r="AG54" s="214">
        <f t="shared" si="30"/>
        <v>0</v>
      </c>
      <c r="AI54" s="214">
        <f t="shared" si="31"/>
        <v>0</v>
      </c>
      <c r="AJ54" s="214">
        <f>IF(AND($E54&gt;0,$F54&gt;0),'2. Datu ievade'!O55,0)</f>
        <v>0</v>
      </c>
      <c r="AL54" s="214">
        <f t="shared" si="32"/>
        <v>0</v>
      </c>
      <c r="AM54" s="214">
        <f>IF(AND($E54&gt;0,$F54&gt;0),'2. Datu ievade'!P55,0)</f>
        <v>0</v>
      </c>
      <c r="AO54" s="214">
        <f t="shared" si="33"/>
        <v>0</v>
      </c>
      <c r="AP54" s="214">
        <f>IF(AND($E54&gt;0,$F54&gt;0),'2. Datu ievade'!Q55,0)</f>
        <v>0</v>
      </c>
    </row>
    <row r="55" spans="2:42" x14ac:dyDescent="0.25">
      <c r="B55" s="320"/>
      <c r="C55" s="323"/>
      <c r="D55" s="217" t="str">
        <f>'2. Datu ievade'!D16</f>
        <v>Vidēja, strauja (ritrāla) upe: PĒTERUPE</v>
      </c>
      <c r="E55" s="213">
        <f>'2. Datu ievade'!E16</f>
        <v>1</v>
      </c>
      <c r="F55" s="214">
        <f>'2. Datu ievade'!F16</f>
        <v>3.71</v>
      </c>
      <c r="H55" s="240">
        <f>IF(AND($E55&gt;0,$F55&gt;0),'2. Datu ievade'!$I56,0)</f>
        <v>0</v>
      </c>
      <c r="I55" s="214">
        <f t="shared" si="24"/>
        <v>0</v>
      </c>
      <c r="J55" s="214">
        <f>IF(H55&gt;0,H55*$F55*$E55*'3. Finanšu-statistiskās konst.'!$C$7,0)</f>
        <v>0</v>
      </c>
      <c r="K55" s="214">
        <f>IF($E55&gt;0,H55*'3. Finanšu-statistiskās konst.'!$C$7,0)</f>
        <v>0</v>
      </c>
      <c r="M55" s="213">
        <f>IF(AND($E55&gt;0,$F55&gt;0),'2. Datu ievade'!J56,0)</f>
        <v>1</v>
      </c>
      <c r="N55" s="214">
        <f>IF(M55&gt;0,$F55/'3. Finanšu-statistiskās konst.'!C$41*1000*100*$E55,0)</f>
        <v>6.1347664324100863</v>
      </c>
      <c r="O55" s="214">
        <f>IF(M55&gt;0,N55*'3. Finanšu-statistiskās konst.'!C$8,0)</f>
        <v>76.684580405126084</v>
      </c>
      <c r="P55" s="214">
        <f t="shared" si="25"/>
        <v>20.669698222405952</v>
      </c>
      <c r="R55" s="214">
        <f>IF(AND($E55&gt;0,$F55&gt;0),'2. Datu ievade'!K56,0)</f>
        <v>0</v>
      </c>
      <c r="S55" s="214">
        <f t="shared" si="26"/>
        <v>0</v>
      </c>
      <c r="T55" s="214">
        <f>IF(R55&gt;0,S55*'3. Finanšu-statistiskās konst.'!C$10,0)</f>
        <v>0</v>
      </c>
      <c r="U55" s="214">
        <f>IF($E55&gt;0,R55*'3. Finanšu-statistiskās konst.'!C$10,0)</f>
        <v>0</v>
      </c>
      <c r="W55" s="214">
        <f>IF(AND($E55&gt;0,$F55&gt;0),'2. Datu ievade'!L56,0)</f>
        <v>0</v>
      </c>
      <c r="X55" s="241">
        <f>IF(AND($E55&gt;0,$F55&gt;0),'2. Datu ievade'!M56,0)</f>
        <v>0</v>
      </c>
      <c r="Y55" s="242">
        <f t="shared" si="27"/>
        <v>0</v>
      </c>
      <c r="Z55" s="214">
        <f>IF(W55&gt;0,Y55*'3. Finanšu-statistiskās konst.'!C$17,0)</f>
        <v>0</v>
      </c>
      <c r="AA55" s="214">
        <f>IF(W55&gt;0,Z55*'3. Finanšu-statistiskās konst.'!C$16*'3. Finanšu-statistiskās konst.'!C$18,0)</f>
        <v>0</v>
      </c>
      <c r="AB55" s="214">
        <f t="shared" si="28"/>
        <v>0</v>
      </c>
      <c r="AD55" s="214">
        <f>IF(AND($E55&gt;0,$F55&gt;0),'2. Datu ievade'!N56,0)</f>
        <v>0</v>
      </c>
      <c r="AE55" s="214">
        <f t="shared" si="29"/>
        <v>0</v>
      </c>
      <c r="AF55" s="214">
        <f>IF($E55&gt;0,AE55*'3. Finanšu-statistiskās konst.'!C$11,0)</f>
        <v>0</v>
      </c>
      <c r="AG55" s="214">
        <f t="shared" si="30"/>
        <v>0</v>
      </c>
      <c r="AI55" s="214">
        <f t="shared" si="31"/>
        <v>0</v>
      </c>
      <c r="AJ55" s="214">
        <f>IF(AND($E55&gt;0,$F55&gt;0),'2. Datu ievade'!O56,0)</f>
        <v>0</v>
      </c>
      <c r="AL55" s="214">
        <f t="shared" si="32"/>
        <v>0</v>
      </c>
      <c r="AM55" s="214">
        <f>IF(AND($E55&gt;0,$F55&gt;0),'2. Datu ievade'!P56,0)</f>
        <v>0</v>
      </c>
      <c r="AO55" s="214">
        <f t="shared" si="33"/>
        <v>0</v>
      </c>
      <c r="AP55" s="214">
        <f>IF(AND($E55&gt;0,$F55&gt;0),'2. Datu ievade'!Q56,0)</f>
        <v>0</v>
      </c>
    </row>
    <row r="56" spans="2:42" x14ac:dyDescent="0.25">
      <c r="B56" s="320"/>
      <c r="C56" s="324"/>
      <c r="D56" s="217" t="str">
        <f>'2. Datu ievade'!D17</f>
        <v>Upes vai tās posma nosaukums</v>
      </c>
      <c r="E56" s="213">
        <f>'2. Datu ievade'!E17</f>
        <v>0</v>
      </c>
      <c r="F56" s="214">
        <f>'2. Datu ievade'!F17</f>
        <v>0</v>
      </c>
      <c r="H56" s="240">
        <f>IF(AND($E56&gt;0,$F56&gt;0),'2. Datu ievade'!$I57,0)</f>
        <v>0</v>
      </c>
      <c r="I56" s="214">
        <f t="shared" si="24"/>
        <v>0</v>
      </c>
      <c r="J56" s="214">
        <f>IF(H56&gt;0,H56*$F56*$E56*'3. Finanšu-statistiskās konst.'!$C$7,0)</f>
        <v>0</v>
      </c>
      <c r="K56" s="214">
        <f>IF($E56&gt;0,H56*'3. Finanšu-statistiskās konst.'!$C$7,0)</f>
        <v>0</v>
      </c>
      <c r="M56" s="213">
        <f>IF(AND($E56&gt;0,$F56&gt;0),'2. Datu ievade'!J57,0)</f>
        <v>0</v>
      </c>
      <c r="N56" s="214">
        <f>IF(M56&gt;0,$F56/'3. Finanšu-statistiskās konst.'!C$41*1000*100*$E56,0)</f>
        <v>0</v>
      </c>
      <c r="O56" s="214">
        <f>IF(M56&gt;0,N56*'3. Finanšu-statistiskās konst.'!C$8,0)</f>
        <v>0</v>
      </c>
      <c r="P56" s="214">
        <f t="shared" si="25"/>
        <v>0</v>
      </c>
      <c r="R56" s="214">
        <f>IF(AND($E56&gt;0,$F56&gt;0),'2. Datu ievade'!K57,0)</f>
        <v>0</v>
      </c>
      <c r="S56" s="214">
        <f t="shared" si="26"/>
        <v>0</v>
      </c>
      <c r="T56" s="214">
        <f>IF(R56&gt;0,S56*'3. Finanšu-statistiskās konst.'!C$10,0)</f>
        <v>0</v>
      </c>
      <c r="U56" s="214">
        <f>IF($E56&gt;0,R56*'3. Finanšu-statistiskās konst.'!C$10,0)</f>
        <v>0</v>
      </c>
      <c r="W56" s="214">
        <f>IF(AND($E56&gt;0,$F56&gt;0),'2. Datu ievade'!L57,0)</f>
        <v>0</v>
      </c>
      <c r="X56" s="241">
        <f>IF(AND($E56&gt;0,$F56&gt;0),'2. Datu ievade'!M57,0)</f>
        <v>0</v>
      </c>
      <c r="Y56" s="242">
        <f t="shared" si="27"/>
        <v>0</v>
      </c>
      <c r="Z56" s="214">
        <f>IF(W56&gt;0,Y56*'3. Finanšu-statistiskās konst.'!C$17,0)</f>
        <v>0</v>
      </c>
      <c r="AA56" s="214">
        <f>IF(W56&gt;0,Z56*'3. Finanšu-statistiskās konst.'!C$16*'3. Finanšu-statistiskās konst.'!C$18,0)</f>
        <v>0</v>
      </c>
      <c r="AB56" s="214">
        <f t="shared" si="28"/>
        <v>0</v>
      </c>
      <c r="AD56" s="214">
        <f>IF(AND($E56&gt;0,$F56&gt;0),'2. Datu ievade'!N57,0)</f>
        <v>0</v>
      </c>
      <c r="AE56" s="214">
        <f t="shared" si="29"/>
        <v>0</v>
      </c>
      <c r="AF56" s="214">
        <f>IF($E56&gt;0,AE56*'3. Finanšu-statistiskās konst.'!C$11,0)</f>
        <v>0</v>
      </c>
      <c r="AG56" s="214">
        <f t="shared" si="30"/>
        <v>0</v>
      </c>
      <c r="AI56" s="214">
        <f t="shared" si="31"/>
        <v>0</v>
      </c>
      <c r="AJ56" s="214">
        <f>IF(AND($E56&gt;0,$F56&gt;0),'2. Datu ievade'!O57,0)</f>
        <v>0</v>
      </c>
      <c r="AL56" s="214">
        <f t="shared" si="32"/>
        <v>0</v>
      </c>
      <c r="AM56" s="214">
        <f>IF(AND($E56&gt;0,$F56&gt;0),'2. Datu ievade'!P57,0)</f>
        <v>0</v>
      </c>
      <c r="AO56" s="214">
        <f t="shared" si="33"/>
        <v>0</v>
      </c>
      <c r="AP56" s="214">
        <f>IF(AND($E56&gt;0,$F56&gt;0),'2. Datu ievade'!Q57,0)</f>
        <v>0</v>
      </c>
    </row>
    <row r="57" spans="2:42" ht="14.25" customHeight="1" x14ac:dyDescent="0.25">
      <c r="B57" s="320"/>
      <c r="C57" s="325" t="str">
        <f>'2. Datu ievade'!C18:D18</f>
        <v xml:space="preserve">Lietotāja definēta papildus ģeotelpiskā vienība (citi saldūdeņu biotopi vai upju/ezeru tipi) </v>
      </c>
      <c r="D57" s="326"/>
      <c r="E57" s="213">
        <f>'2. Datu ievade'!E18</f>
        <v>0</v>
      </c>
      <c r="F57" s="214">
        <f>'2. Datu ievade'!F18</f>
        <v>0</v>
      </c>
      <c r="H57" s="240">
        <f>IF(AND($E57&gt;0,$F57&gt;0),'2. Datu ievade'!$I58,0)</f>
        <v>0</v>
      </c>
      <c r="I57" s="214">
        <f t="shared" si="24"/>
        <v>0</v>
      </c>
      <c r="J57" s="214">
        <f>IF(H57&gt;0,H57*$F57*$E57*'3. Finanšu-statistiskās konst.'!$C$7,0)</f>
        <v>0</v>
      </c>
      <c r="K57" s="214">
        <f>IF($E57&gt;0,H57*'3. Finanšu-statistiskās konst.'!$C$7,0)</f>
        <v>0</v>
      </c>
      <c r="M57" s="213">
        <f>IF(AND($E57&gt;0,$F57&gt;0),'2. Datu ievade'!J58,0)</f>
        <v>0</v>
      </c>
      <c r="N57" s="214">
        <f>IF(M57&gt;0,$F57/'3. Finanšu-statistiskās konst.'!C$41*1000*100*$E57,0)</f>
        <v>0</v>
      </c>
      <c r="O57" s="214">
        <f>IF(M57&gt;0,N57*'3. Finanšu-statistiskās konst.'!C$8,0)</f>
        <v>0</v>
      </c>
      <c r="P57" s="214">
        <f t="shared" si="25"/>
        <v>0</v>
      </c>
      <c r="R57" s="214">
        <f>IF(AND($E57&gt;0,$F57&gt;0),'2. Datu ievade'!K58,0)</f>
        <v>0</v>
      </c>
      <c r="S57" s="214">
        <f t="shared" si="26"/>
        <v>0</v>
      </c>
      <c r="T57" s="214">
        <f>IF(R57&gt;0,S57*'3. Finanšu-statistiskās konst.'!C$10,0)</f>
        <v>0</v>
      </c>
      <c r="U57" s="214">
        <f>IF($E57&gt;0,R57*'3. Finanšu-statistiskās konst.'!C$10,0)</f>
        <v>0</v>
      </c>
      <c r="W57" s="214">
        <f>IF(AND($E57&gt;0,$F57&gt;0),'2. Datu ievade'!L58,0)</f>
        <v>0</v>
      </c>
      <c r="X57" s="241">
        <f>IF(AND($E57&gt;0,$F57&gt;0),'2. Datu ievade'!M58,0)</f>
        <v>0</v>
      </c>
      <c r="Y57" s="242">
        <f t="shared" si="27"/>
        <v>0</v>
      </c>
      <c r="Z57" s="214">
        <f>IF(W57&gt;0,Y57*'3. Finanšu-statistiskās konst.'!C$17,0)</f>
        <v>0</v>
      </c>
      <c r="AA57" s="214">
        <f>IF(W57&gt;0,Z57*'3. Finanšu-statistiskās konst.'!C$16*'3. Finanšu-statistiskās konst.'!C$18,0)</f>
        <v>0</v>
      </c>
      <c r="AB57" s="214">
        <f t="shared" si="28"/>
        <v>0</v>
      </c>
      <c r="AD57" s="214">
        <f>IF(AND($E57&gt;0,$F57&gt;0),'2. Datu ievade'!N58,0)</f>
        <v>0</v>
      </c>
      <c r="AE57" s="214">
        <f t="shared" si="29"/>
        <v>0</v>
      </c>
      <c r="AF57" s="214">
        <f>IF($E57&gt;0,AE57*'3. Finanšu-statistiskās konst.'!C$11,0)</f>
        <v>0</v>
      </c>
      <c r="AG57" s="214">
        <f t="shared" si="30"/>
        <v>0</v>
      </c>
      <c r="AI57" s="214">
        <f t="shared" si="31"/>
        <v>0</v>
      </c>
      <c r="AJ57" s="214">
        <f>IF(AND($E57&gt;0,$F57&gt;0),'2. Datu ievade'!O58,0)</f>
        <v>0</v>
      </c>
      <c r="AL57" s="214">
        <f t="shared" si="32"/>
        <v>0</v>
      </c>
      <c r="AM57" s="214">
        <f>IF(AND($E57&gt;0,$F57&gt;0),'2. Datu ievade'!P58,0)</f>
        <v>0</v>
      </c>
      <c r="AO57" s="214">
        <f t="shared" si="33"/>
        <v>0</v>
      </c>
      <c r="AP57" s="214">
        <f>IF(AND($E57&gt;0,$F57&gt;0),'2. Datu ievade'!Q58,0)</f>
        <v>0</v>
      </c>
    </row>
    <row r="58" spans="2:42" ht="14.25" customHeight="1" x14ac:dyDescent="0.25">
      <c r="B58" s="320"/>
      <c r="C58" s="325" t="str">
        <f>'2. Datu ievade'!C19:D19</f>
        <v xml:space="preserve">Lietotāja definēta papildus ģeotelpiskā vienība (citi saldūdeņu biotopi vai upju/ezeru tipi) </v>
      </c>
      <c r="D58" s="326"/>
      <c r="E58" s="213">
        <f>'2. Datu ievade'!E19</f>
        <v>0</v>
      </c>
      <c r="F58" s="214">
        <f>'2. Datu ievade'!F19</f>
        <v>0</v>
      </c>
      <c r="H58" s="240">
        <f>IF(AND($E58&gt;0,$F58&gt;0),'2. Datu ievade'!$I59,0)</f>
        <v>0</v>
      </c>
      <c r="I58" s="214">
        <f t="shared" si="24"/>
        <v>0</v>
      </c>
      <c r="J58" s="214">
        <f>IF(H58&gt;0,H58*$F58*$E58*'3. Finanšu-statistiskās konst.'!$C$7,0)</f>
        <v>0</v>
      </c>
      <c r="K58" s="214">
        <f>IF($E58&gt;0,H58*'3. Finanšu-statistiskās konst.'!$C$7,0)</f>
        <v>0</v>
      </c>
      <c r="M58" s="213">
        <f>IF(AND($E58&gt;0,$F58&gt;0),'2. Datu ievade'!J59,0)</f>
        <v>0</v>
      </c>
      <c r="N58" s="214">
        <f>IF(M58&gt;0,$F58/'3. Finanšu-statistiskās konst.'!C$41*1000*100*$E58,0)</f>
        <v>0</v>
      </c>
      <c r="O58" s="214">
        <f>IF(M58&gt;0,N58*'3. Finanšu-statistiskās konst.'!C$8,0)</f>
        <v>0</v>
      </c>
      <c r="P58" s="214">
        <f t="shared" si="25"/>
        <v>0</v>
      </c>
      <c r="R58" s="214">
        <f>IF(AND($E58&gt;0,$F58&gt;0),'2. Datu ievade'!K59,0)</f>
        <v>0</v>
      </c>
      <c r="S58" s="214">
        <f t="shared" si="26"/>
        <v>0</v>
      </c>
      <c r="T58" s="214">
        <f>IF(R58&gt;0,S58*'3. Finanšu-statistiskās konst.'!C$10,0)</f>
        <v>0</v>
      </c>
      <c r="U58" s="214">
        <f>IF($E58&gt;0,R58*'3. Finanšu-statistiskās konst.'!C$10,0)</f>
        <v>0</v>
      </c>
      <c r="W58" s="214">
        <f>IF(AND($E58&gt;0,$F58&gt;0),'2. Datu ievade'!L59,0)</f>
        <v>0</v>
      </c>
      <c r="X58" s="241">
        <f>IF(AND($E58&gt;0,$F58&gt;0),'2. Datu ievade'!M59,0)</f>
        <v>0</v>
      </c>
      <c r="Y58" s="242">
        <f t="shared" si="27"/>
        <v>0</v>
      </c>
      <c r="Z58" s="214">
        <f>IF(W58&gt;0,Y58*'3. Finanšu-statistiskās konst.'!C$17,0)</f>
        <v>0</v>
      </c>
      <c r="AA58" s="214">
        <f>IF(W58&gt;0,Z58*'3. Finanšu-statistiskās konst.'!C$16*'3. Finanšu-statistiskās konst.'!C$18,0)</f>
        <v>0</v>
      </c>
      <c r="AB58" s="214">
        <f t="shared" si="28"/>
        <v>0</v>
      </c>
      <c r="AD58" s="214">
        <f>IF(AND($E58&gt;0,$F58&gt;0),'2. Datu ievade'!N59,0)</f>
        <v>0</v>
      </c>
      <c r="AE58" s="214">
        <f t="shared" si="29"/>
        <v>0</v>
      </c>
      <c r="AF58" s="214">
        <f>IF($E58&gt;0,AE58*'3. Finanšu-statistiskās konst.'!C$11,0)</f>
        <v>0</v>
      </c>
      <c r="AG58" s="214">
        <f t="shared" si="30"/>
        <v>0</v>
      </c>
      <c r="AI58" s="214">
        <f t="shared" si="31"/>
        <v>0</v>
      </c>
      <c r="AJ58" s="214">
        <f>IF(AND($E58&gt;0,$F58&gt;0),'2. Datu ievade'!O59,0)</f>
        <v>0</v>
      </c>
      <c r="AL58" s="214">
        <f t="shared" si="32"/>
        <v>0</v>
      </c>
      <c r="AM58" s="214">
        <f>IF(AND($E58&gt;0,$F58&gt;0),'2. Datu ievade'!P59,0)</f>
        <v>0</v>
      </c>
      <c r="AO58" s="214">
        <f t="shared" si="33"/>
        <v>0</v>
      </c>
      <c r="AP58" s="214">
        <f>IF(AND($E58&gt;0,$F58&gt;0),'2. Datu ievade'!Q59,0)</f>
        <v>0</v>
      </c>
    </row>
    <row r="59" spans="2:42" ht="14.25" customHeight="1" x14ac:dyDescent="0.25">
      <c r="B59" s="321"/>
      <c r="C59" s="325" t="str">
        <f>'2. Datu ievade'!C20:D20</f>
        <v xml:space="preserve">Lietotāja definēta papildus ģeotelpiskā vienība (citi saldūdeņu biotopi vai upju/ezeru tipi) </v>
      </c>
      <c r="D59" s="326"/>
      <c r="E59" s="213">
        <f>'2. Datu ievade'!E20</f>
        <v>0</v>
      </c>
      <c r="F59" s="214">
        <f>'2. Datu ievade'!F20</f>
        <v>0</v>
      </c>
      <c r="H59" s="240">
        <f>IF(AND($E59&gt;0,$F59&gt;0),'2. Datu ievade'!$I60,0)</f>
        <v>0</v>
      </c>
      <c r="I59" s="214">
        <f t="shared" si="24"/>
        <v>0</v>
      </c>
      <c r="J59" s="214">
        <f>IF(H59&gt;0,H59*$F59*$E59*'3. Finanšu-statistiskās konst.'!$C$7,0)</f>
        <v>0</v>
      </c>
      <c r="K59" s="214">
        <f>IF($E59&gt;0,H59*'3. Finanšu-statistiskās konst.'!$C$7,0)</f>
        <v>0</v>
      </c>
      <c r="M59" s="213">
        <f>IF(AND($E59&gt;0,$F59&gt;0),'2. Datu ievade'!J60,0)</f>
        <v>0</v>
      </c>
      <c r="N59" s="214">
        <f>IF(M59&gt;0,$F59/'3. Finanšu-statistiskās konst.'!C$41*1000*100*$E59,0)</f>
        <v>0</v>
      </c>
      <c r="O59" s="214">
        <f>IF(M59&gt;0,N59*'3. Finanšu-statistiskās konst.'!C$8,0)</f>
        <v>0</v>
      </c>
      <c r="P59" s="214">
        <f t="shared" si="25"/>
        <v>0</v>
      </c>
      <c r="R59" s="214">
        <f>IF(AND($E59&gt;0,$F59&gt;0),'2. Datu ievade'!K60,0)</f>
        <v>0</v>
      </c>
      <c r="S59" s="214">
        <f t="shared" si="26"/>
        <v>0</v>
      </c>
      <c r="T59" s="214">
        <f>IF(R59&gt;0,S59*'3. Finanšu-statistiskās konst.'!C$10,0)</f>
        <v>0</v>
      </c>
      <c r="U59" s="214">
        <f>IF($E59&gt;0,R59*'3. Finanšu-statistiskās konst.'!C$10,0)</f>
        <v>0</v>
      </c>
      <c r="W59" s="214">
        <f>IF(AND($E59&gt;0,$F59&gt;0),'2. Datu ievade'!L60,0)</f>
        <v>0</v>
      </c>
      <c r="X59" s="241">
        <f>IF(AND($E59&gt;0,$F59&gt;0),'2. Datu ievade'!M60,0)</f>
        <v>0</v>
      </c>
      <c r="Y59" s="242">
        <f t="shared" si="27"/>
        <v>0</v>
      </c>
      <c r="Z59" s="214">
        <f>IF(W59&gt;0,Y59*'3. Finanšu-statistiskās konst.'!C$17,0)</f>
        <v>0</v>
      </c>
      <c r="AA59" s="214">
        <f>IF(W59&gt;0,Z59*'3. Finanšu-statistiskās konst.'!C$16*'3. Finanšu-statistiskās konst.'!C$18,0)</f>
        <v>0</v>
      </c>
      <c r="AB59" s="214">
        <f t="shared" si="28"/>
        <v>0</v>
      </c>
      <c r="AD59" s="214">
        <f>IF(AND($E59&gt;0,$F59&gt;0),'2. Datu ievade'!N60,0)</f>
        <v>0</v>
      </c>
      <c r="AE59" s="214">
        <f t="shared" si="29"/>
        <v>0</v>
      </c>
      <c r="AF59" s="214">
        <f>IF($E59&gt;0,AE59*'3. Finanšu-statistiskās konst.'!C$11,0)</f>
        <v>0</v>
      </c>
      <c r="AG59" s="214">
        <f t="shared" si="30"/>
        <v>0</v>
      </c>
      <c r="AI59" s="214">
        <f t="shared" si="31"/>
        <v>0</v>
      </c>
      <c r="AJ59" s="214">
        <f>IF(AND($E59&gt;0,$F59&gt;0),'2. Datu ievade'!O60,0)</f>
        <v>0</v>
      </c>
      <c r="AL59" s="214">
        <f t="shared" si="32"/>
        <v>0</v>
      </c>
      <c r="AM59" s="214">
        <f>IF(AND($E59&gt;0,$F59&gt;0),'2. Datu ievade'!P60,0)</f>
        <v>0</v>
      </c>
      <c r="AO59" s="214">
        <f t="shared" si="33"/>
        <v>0</v>
      </c>
      <c r="AP59" s="214">
        <f>IF(AND($E59&gt;0,$F59&gt;0),'2. Datu ievade'!Q60,0)</f>
        <v>0</v>
      </c>
    </row>
    <row r="60" spans="2:42" ht="14.25" customHeight="1" x14ac:dyDescent="0.25">
      <c r="B60" s="327" t="str">
        <f>B19</f>
        <v>Meži</v>
      </c>
      <c r="C60" s="331" t="str">
        <f>C19</f>
        <v>Mežainas piejūras kāpas (biotops 2180)/Veci vai dabiski boreāli meži (biotops 9010*)</v>
      </c>
      <c r="D60" s="156" t="str">
        <f>D19</f>
        <v>pieaugusi un pāraugusi audze</v>
      </c>
      <c r="E60" s="213">
        <f>'2. Datu ievade'!E21</f>
        <v>1</v>
      </c>
      <c r="F60" s="214">
        <f>'2. Datu ievade'!F21</f>
        <v>12.05</v>
      </c>
      <c r="H60" s="240">
        <f>IF(AND($E60&gt;0,$F60&gt;0),'2. Datu ievade'!$I61,0)</f>
        <v>562</v>
      </c>
      <c r="I60" s="214">
        <f t="shared" si="24"/>
        <v>6772.1</v>
      </c>
      <c r="J60" s="214">
        <f>IF(H60&gt;0,H60*$F60*$E60*'3. Finanšu-statistiskās konst.'!$C$7,0)</f>
        <v>67721</v>
      </c>
      <c r="K60" s="214">
        <f>IF($E60&gt;0,H60*'3. Finanšu-statistiskās konst.'!$C$7,0)</f>
        <v>5620</v>
      </c>
      <c r="M60" s="213">
        <f>IF(AND($E60&gt;0,$F60&gt;0),'2. Datu ievade'!J61,0)</f>
        <v>0</v>
      </c>
      <c r="N60" s="214">
        <f>IF(M60&gt;0,$F60/'3. Finanšu-statistiskās konst.'!C$41*1000*100*$E60,0)</f>
        <v>0</v>
      </c>
      <c r="O60" s="214">
        <f>IF(M60&gt;0,N60*'3. Finanšu-statistiskās konst.'!C$8,0)</f>
        <v>0</v>
      </c>
      <c r="P60" s="214">
        <f t="shared" si="25"/>
        <v>0</v>
      </c>
      <c r="R60" s="214">
        <f>IF(AND($E60&gt;0,$F60&gt;0),'2. Datu ievade'!K61,0)</f>
        <v>0</v>
      </c>
      <c r="S60" s="214">
        <f t="shared" si="26"/>
        <v>0</v>
      </c>
      <c r="T60" s="214">
        <f>IF(R60&gt;0,S60*'3. Finanšu-statistiskās konst.'!C$10,0)</f>
        <v>0</v>
      </c>
      <c r="U60" s="214">
        <f>IF($E60&gt;0,R60*'3. Finanšu-statistiskās konst.'!C$10,0)</f>
        <v>0</v>
      </c>
      <c r="W60" s="214">
        <f>IF(AND($E60&gt;0,$F60&gt;0),'2. Datu ievade'!L61,0)</f>
        <v>2.0499999999999998</v>
      </c>
      <c r="X60" s="241">
        <f>IF(AND($E60&gt;0,$F60&gt;0),'2. Datu ievade'!M61,0)</f>
        <v>0.05</v>
      </c>
      <c r="Y60" s="242">
        <f t="shared" si="27"/>
        <v>0.60250000000000004</v>
      </c>
      <c r="Z60" s="214">
        <f>IF(W60&gt;0,Y60*'3. Finanšu-statistiskās konst.'!C$17,0)</f>
        <v>1506.25</v>
      </c>
      <c r="AA60" s="214">
        <f>IF(W60&gt;0,Z60*'3. Finanšu-statistiskās konst.'!C$16*'3. Finanšu-statistiskās konst.'!C$18,0)</f>
        <v>37656.25</v>
      </c>
      <c r="AB60" s="214">
        <f t="shared" si="28"/>
        <v>3125</v>
      </c>
      <c r="AD60" s="214">
        <f>IF(AND($E60&gt;0,$F60&gt;0),'2. Datu ievade'!N61,0)</f>
        <v>0</v>
      </c>
      <c r="AE60" s="214">
        <f t="shared" si="29"/>
        <v>0</v>
      </c>
      <c r="AF60" s="214">
        <f>IF($E60&gt;0,AE60*'3. Finanšu-statistiskās konst.'!C$11,0)</f>
        <v>0</v>
      </c>
      <c r="AG60" s="214">
        <f t="shared" si="30"/>
        <v>0</v>
      </c>
      <c r="AI60" s="214">
        <f t="shared" si="31"/>
        <v>0</v>
      </c>
      <c r="AJ60" s="214">
        <f>IF(AND($E60&gt;0,$F60&gt;0),'2. Datu ievade'!O61,0)</f>
        <v>0</v>
      </c>
      <c r="AL60" s="214">
        <f t="shared" si="32"/>
        <v>0</v>
      </c>
      <c r="AM60" s="214">
        <f>IF(AND($E60&gt;0,$F60&gt;0),'2. Datu ievade'!P61,0)</f>
        <v>0</v>
      </c>
      <c r="AO60" s="214">
        <f t="shared" si="33"/>
        <v>0</v>
      </c>
      <c r="AP60" s="214">
        <f>IF(AND($E60&gt;0,$F60&gt;0),'2. Datu ievade'!Q61,0)</f>
        <v>0</v>
      </c>
    </row>
    <row r="61" spans="2:42" x14ac:dyDescent="0.25">
      <c r="B61" s="328"/>
      <c r="C61" s="331"/>
      <c r="D61" s="156" t="str">
        <f>D20</f>
        <v>vidēja vecuma un briestaudzes</v>
      </c>
      <c r="E61" s="213">
        <f>'2. Datu ievade'!E22</f>
        <v>1</v>
      </c>
      <c r="F61" s="214">
        <f>'2. Datu ievade'!F22</f>
        <v>12.43</v>
      </c>
      <c r="H61" s="240">
        <f>IF(AND($E61&gt;0,$F61&gt;0),'2. Datu ievade'!$I62,0)</f>
        <v>111</v>
      </c>
      <c r="I61" s="214">
        <f t="shared" si="24"/>
        <v>1379.73</v>
      </c>
      <c r="J61" s="214">
        <f>IF(H61&gt;0,H61*$F61*$E61*'3. Finanšu-statistiskās konst.'!$C$7,0)</f>
        <v>13797.3</v>
      </c>
      <c r="K61" s="214">
        <f>IF($E61&gt;0,H61*'3. Finanšu-statistiskās konst.'!$C$7,0)</f>
        <v>1110</v>
      </c>
      <c r="M61" s="213">
        <f>IF(AND($E61&gt;0,$F61&gt;0),'2. Datu ievade'!J62,0)</f>
        <v>0</v>
      </c>
      <c r="N61" s="214">
        <f>IF(M61&gt;0,$F61/'3. Finanšu-statistiskās konst.'!C$41*1000*100*$E61,0)</f>
        <v>0</v>
      </c>
      <c r="O61" s="214">
        <f>IF(M61&gt;0,N61*'3. Finanšu-statistiskās konst.'!C$8,0)</f>
        <v>0</v>
      </c>
      <c r="P61" s="214">
        <f t="shared" si="25"/>
        <v>0</v>
      </c>
      <c r="R61" s="214">
        <f>IF(AND($E61&gt;0,$F61&gt;0),'2. Datu ievade'!K62,0)</f>
        <v>0</v>
      </c>
      <c r="S61" s="214">
        <f t="shared" si="26"/>
        <v>0</v>
      </c>
      <c r="T61" s="214">
        <f>IF(R61&gt;0,S61*'3. Finanšu-statistiskās konst.'!C$10,0)</f>
        <v>0</v>
      </c>
      <c r="U61" s="214">
        <f>IF($E61&gt;0,R61*'3. Finanšu-statistiskās konst.'!C$10,0)</f>
        <v>0</v>
      </c>
      <c r="W61" s="214">
        <f>IF(AND($E61&gt;0,$F61&gt;0),'2. Datu ievade'!L62,0)</f>
        <v>2.0499999999999998</v>
      </c>
      <c r="X61" s="241">
        <f>IF(AND($E61&gt;0,$F61&gt;0),'2. Datu ievade'!M62,0)</f>
        <v>0.05</v>
      </c>
      <c r="Y61" s="242">
        <f t="shared" si="27"/>
        <v>0.62150000000000005</v>
      </c>
      <c r="Z61" s="214">
        <f>IF(W61&gt;0,Y61*'3. Finanšu-statistiskās konst.'!C$17,0)</f>
        <v>1553.7500000000002</v>
      </c>
      <c r="AA61" s="214">
        <f>IF(W61&gt;0,Z61*'3. Finanšu-statistiskās konst.'!C$16*'3. Finanšu-statistiskās konst.'!C$18,0)</f>
        <v>38843.750000000007</v>
      </c>
      <c r="AB61" s="214">
        <f t="shared" si="28"/>
        <v>3125.0000000000005</v>
      </c>
      <c r="AD61" s="214">
        <f>IF(AND($E61&gt;0,$F61&gt;0),'2. Datu ievade'!N62,0)</f>
        <v>0</v>
      </c>
      <c r="AE61" s="214">
        <f t="shared" si="29"/>
        <v>0</v>
      </c>
      <c r="AF61" s="214">
        <f>IF($E61&gt;0,AE61*'3. Finanšu-statistiskās konst.'!C$11,0)</f>
        <v>0</v>
      </c>
      <c r="AG61" s="214">
        <f t="shared" si="30"/>
        <v>0</v>
      </c>
      <c r="AI61" s="214">
        <f t="shared" si="31"/>
        <v>0</v>
      </c>
      <c r="AJ61" s="214">
        <f>IF(AND($E61&gt;0,$F61&gt;0),'2. Datu ievade'!O62,0)</f>
        <v>0</v>
      </c>
      <c r="AL61" s="214">
        <f t="shared" si="32"/>
        <v>0</v>
      </c>
      <c r="AM61" s="214">
        <f>IF(AND($E61&gt;0,$F61&gt;0),'2. Datu ievade'!P62,0)</f>
        <v>0</v>
      </c>
      <c r="AO61" s="214">
        <f t="shared" si="33"/>
        <v>0</v>
      </c>
      <c r="AP61" s="214">
        <f>IF(AND($E61&gt;0,$F61&gt;0),'2. Datu ievade'!Q62,0)</f>
        <v>0</v>
      </c>
    </row>
    <row r="62" spans="2:42" ht="14.25" customHeight="1" x14ac:dyDescent="0.25">
      <c r="B62" s="328"/>
      <c r="C62" s="331" t="str">
        <f>C21</f>
        <v>Mežainas piejūras kāpas (biotops 2180)</v>
      </c>
      <c r="D62" s="156" t="str">
        <f>D21</f>
        <v>pieaugusi un pāraugusi audze</v>
      </c>
      <c r="E62" s="213">
        <f>'2. Datu ievade'!E23</f>
        <v>1</v>
      </c>
      <c r="F62" s="214">
        <f>'2. Datu ievade'!F23</f>
        <v>13.39</v>
      </c>
      <c r="H62" s="240">
        <f>IF(AND($E62&gt;0,$F62&gt;0),'2. Datu ievade'!$I63,0)</f>
        <v>562</v>
      </c>
      <c r="I62" s="214">
        <f t="shared" si="24"/>
        <v>7525.18</v>
      </c>
      <c r="J62" s="214">
        <f>IF(H62&gt;0,H62*$F62*$E62*'3. Finanšu-statistiskās konst.'!$C$7,0)</f>
        <v>75251.8</v>
      </c>
      <c r="K62" s="214">
        <f>IF($E62&gt;0,H62*'3. Finanšu-statistiskās konst.'!$C$7,0)</f>
        <v>5620</v>
      </c>
      <c r="M62" s="213">
        <f>IF(AND($E62&gt;0,$F62&gt;0),'2. Datu ievade'!J63,0)</f>
        <v>0</v>
      </c>
      <c r="N62" s="214">
        <f>IF(M62&gt;0,$F62/'3. Finanšu-statistiskās konst.'!C$41*1000*100*$E62,0)</f>
        <v>0</v>
      </c>
      <c r="O62" s="214">
        <f>IF(M62&gt;0,N62*'3. Finanšu-statistiskās konst.'!C$8,0)</f>
        <v>0</v>
      </c>
      <c r="P62" s="214">
        <f t="shared" si="25"/>
        <v>0</v>
      </c>
      <c r="R62" s="214">
        <f>IF(AND($E62&gt;0,$F62&gt;0),'2. Datu ievade'!K63,0)</f>
        <v>52.2</v>
      </c>
      <c r="S62" s="214">
        <f t="shared" si="26"/>
        <v>698.95800000000008</v>
      </c>
      <c r="T62" s="214">
        <f>IF(R62&gt;0,S62*'3. Finanšu-statistiskās konst.'!C$10,0)</f>
        <v>42601.49010000001</v>
      </c>
      <c r="U62" s="214">
        <f>IF($E62&gt;0,R62*'3. Finanšu-statistiskās konst.'!C$10,0)</f>
        <v>3181.59</v>
      </c>
      <c r="W62" s="214">
        <f>IF(AND($E62&gt;0,$F62&gt;0),'2. Datu ievade'!L63,0)</f>
        <v>1.68</v>
      </c>
      <c r="X62" s="241">
        <f>IF(AND($E62&gt;0,$F62&gt;0),'2. Datu ievade'!M63,0)</f>
        <v>0.05</v>
      </c>
      <c r="Y62" s="242">
        <f t="shared" si="27"/>
        <v>0.6695000000000001</v>
      </c>
      <c r="Z62" s="214">
        <f>IF(W62&gt;0,Y62*'3. Finanšu-statistiskās konst.'!C$17,0)</f>
        <v>1673.7500000000002</v>
      </c>
      <c r="AA62" s="214">
        <f>IF(W62&gt;0,Z62*'3. Finanšu-statistiskās konst.'!C$16*'3. Finanšu-statistiskās konst.'!C$18,0)</f>
        <v>41843.750000000007</v>
      </c>
      <c r="AB62" s="214">
        <f t="shared" si="28"/>
        <v>3125.0000000000005</v>
      </c>
      <c r="AD62" s="214">
        <f>IF(AND($E62&gt;0,$F62&gt;0),'2. Datu ievade'!N63,0)</f>
        <v>18.3</v>
      </c>
      <c r="AE62" s="214">
        <f t="shared" si="29"/>
        <v>245.03700000000001</v>
      </c>
      <c r="AF62" s="214">
        <f>IF($E62&gt;0,AE62*'3. Finanšu-statistiskās konst.'!C$11,0)</f>
        <v>4900.74</v>
      </c>
      <c r="AG62" s="214">
        <f t="shared" si="30"/>
        <v>365.99999999999994</v>
      </c>
      <c r="AI62" s="214">
        <f t="shared" si="31"/>
        <v>0</v>
      </c>
      <c r="AJ62" s="214">
        <f>IF(AND($E62&gt;0,$F62&gt;0),'2. Datu ievade'!O63,0)</f>
        <v>0</v>
      </c>
      <c r="AL62" s="214">
        <f t="shared" si="32"/>
        <v>0</v>
      </c>
      <c r="AM62" s="214">
        <f>IF(AND($E62&gt;0,$F62&gt;0),'2. Datu ievade'!P63,0)</f>
        <v>0</v>
      </c>
      <c r="AO62" s="214">
        <f t="shared" si="33"/>
        <v>0</v>
      </c>
      <c r="AP62" s="214">
        <f>IF(AND($E62&gt;0,$F62&gt;0),'2. Datu ievade'!Q63,0)</f>
        <v>0</v>
      </c>
    </row>
    <row r="63" spans="2:42" x14ac:dyDescent="0.25">
      <c r="B63" s="328"/>
      <c r="C63" s="331"/>
      <c r="D63" s="156" t="str">
        <f>D22</f>
        <v>vidēja vecuma un briestaudzes</v>
      </c>
      <c r="E63" s="213">
        <f>'2. Datu ievade'!E24</f>
        <v>1</v>
      </c>
      <c r="F63" s="214">
        <f>'2. Datu ievade'!F24</f>
        <v>22.85</v>
      </c>
      <c r="H63" s="240">
        <f>IF(AND($E63&gt;0,$F63&gt;0),'2. Datu ievade'!$I64,0)</f>
        <v>111</v>
      </c>
      <c r="I63" s="214">
        <f t="shared" si="24"/>
        <v>2536.3500000000004</v>
      </c>
      <c r="J63" s="214">
        <f>IF(H63&gt;0,H63*$F63*$E63*'3. Finanšu-statistiskās konst.'!$C$7,0)</f>
        <v>25363.500000000004</v>
      </c>
      <c r="K63" s="214">
        <f>IF($E63&gt;0,H63*'3. Finanšu-statistiskās konst.'!$C$7,0)</f>
        <v>1110</v>
      </c>
      <c r="M63" s="213">
        <f>IF(AND($E63&gt;0,$F63&gt;0),'2. Datu ievade'!J64,0)</f>
        <v>0</v>
      </c>
      <c r="N63" s="214">
        <f>IF(M63&gt;0,$F63/'3. Finanšu-statistiskās konst.'!C$41*1000*100*$E63,0)</f>
        <v>0</v>
      </c>
      <c r="O63" s="214">
        <f>IF(M63&gt;0,N63*'3. Finanšu-statistiskās konst.'!C$8,0)</f>
        <v>0</v>
      </c>
      <c r="P63" s="214">
        <f t="shared" si="25"/>
        <v>0</v>
      </c>
      <c r="R63" s="214">
        <f>IF(AND($E63&gt;0,$F63&gt;0),'2. Datu ievade'!K64,0)</f>
        <v>48.2</v>
      </c>
      <c r="S63" s="214">
        <f t="shared" si="26"/>
        <v>1101.3700000000001</v>
      </c>
      <c r="T63" s="214">
        <f>IF(R63&gt;0,S63*'3. Finanšu-statistiskās konst.'!C$10,0)</f>
        <v>67128.501500000013</v>
      </c>
      <c r="U63" s="214">
        <f>IF($E63&gt;0,R63*'3. Finanšu-statistiskās konst.'!C$10,0)</f>
        <v>2937.7900000000004</v>
      </c>
      <c r="W63" s="214">
        <f>IF(AND($E63&gt;0,$F63&gt;0),'2. Datu ievade'!L64,0)</f>
        <v>1.68</v>
      </c>
      <c r="X63" s="241">
        <f>IF(AND($E63&gt;0,$F63&gt;0),'2. Datu ievade'!M64,0)</f>
        <v>0.05</v>
      </c>
      <c r="Y63" s="242">
        <f t="shared" si="27"/>
        <v>1.1425000000000001</v>
      </c>
      <c r="Z63" s="214">
        <f>IF(W63&gt;0,Y63*'3. Finanšu-statistiskās konst.'!C$17,0)</f>
        <v>2856.25</v>
      </c>
      <c r="AA63" s="214">
        <f>IF(W63&gt;0,Z63*'3. Finanšu-statistiskās konst.'!C$16*'3. Finanšu-statistiskās konst.'!C$18,0)</f>
        <v>71406.25</v>
      </c>
      <c r="AB63" s="214">
        <f t="shared" si="28"/>
        <v>3125</v>
      </c>
      <c r="AD63" s="214">
        <f>IF(AND($E63&gt;0,$F63&gt;0),'2. Datu ievade'!N64,0)</f>
        <v>16.899999999999999</v>
      </c>
      <c r="AE63" s="214">
        <f t="shared" si="29"/>
        <v>386.16499999999996</v>
      </c>
      <c r="AF63" s="214">
        <f>IF($E63&gt;0,AE63*'3. Finanšu-statistiskās konst.'!C$11,0)</f>
        <v>7723.2999999999993</v>
      </c>
      <c r="AG63" s="214">
        <f t="shared" si="30"/>
        <v>337.99999999999994</v>
      </c>
      <c r="AI63" s="214">
        <f t="shared" si="31"/>
        <v>0</v>
      </c>
      <c r="AJ63" s="214">
        <f>IF(AND($E63&gt;0,$F63&gt;0),'2. Datu ievade'!O64,0)</f>
        <v>0</v>
      </c>
      <c r="AL63" s="214">
        <f t="shared" si="32"/>
        <v>0</v>
      </c>
      <c r="AM63" s="214">
        <f>IF(AND($E63&gt;0,$F63&gt;0),'2. Datu ievade'!P64,0)</f>
        <v>0</v>
      </c>
      <c r="AO63" s="214">
        <f t="shared" si="33"/>
        <v>0</v>
      </c>
      <c r="AP63" s="214">
        <f>IF(AND($E63&gt;0,$F63&gt;0),'2. Datu ievade'!Q64,0)</f>
        <v>0</v>
      </c>
    </row>
    <row r="64" spans="2:42" ht="14.25" customHeight="1" x14ac:dyDescent="0.25">
      <c r="B64" s="328"/>
      <c r="C64" s="330" t="str">
        <f>'2. Datu ievade'!C25:D25</f>
        <v>Lietotāja definēta papildus ģeotelpiskā vienība (citi meža biotopi un/vai meža tipi)</v>
      </c>
      <c r="D64" s="326"/>
      <c r="E64" s="213">
        <f>'2. Datu ievade'!E25</f>
        <v>0</v>
      </c>
      <c r="F64" s="214">
        <f>'2. Datu ievade'!F25</f>
        <v>0</v>
      </c>
      <c r="H64" s="240">
        <f>IF(AND($E64&gt;0,$F64&gt;0),'2. Datu ievade'!$I65,0)</f>
        <v>0</v>
      </c>
      <c r="I64" s="214">
        <f t="shared" si="24"/>
        <v>0</v>
      </c>
      <c r="J64" s="214">
        <f>IF(H64&gt;0,H64*$F64*$E64*'3. Finanšu-statistiskās konst.'!$C$7,0)</f>
        <v>0</v>
      </c>
      <c r="K64" s="214">
        <f>IF($E64&gt;0,H64*'3. Finanšu-statistiskās konst.'!$C$7,0)</f>
        <v>0</v>
      </c>
      <c r="M64" s="213">
        <f>IF(AND($E64&gt;0,$F64&gt;0),'2. Datu ievade'!J65,0)</f>
        <v>0</v>
      </c>
      <c r="N64" s="214">
        <f>IF(M64&gt;0,$F64/'3. Finanšu-statistiskās konst.'!C$41*1000*100*$E64,0)</f>
        <v>0</v>
      </c>
      <c r="O64" s="214">
        <f>IF(M64&gt;0,N64*'3. Finanšu-statistiskās konst.'!C$8,0)</f>
        <v>0</v>
      </c>
      <c r="P64" s="214">
        <f t="shared" si="25"/>
        <v>0</v>
      </c>
      <c r="R64" s="214">
        <f>IF(AND($E64&gt;0,$F64&gt;0),'2. Datu ievade'!K65,0)</f>
        <v>0</v>
      </c>
      <c r="S64" s="214">
        <f t="shared" si="26"/>
        <v>0</v>
      </c>
      <c r="T64" s="214">
        <f>IF(R64&gt;0,S64*'3. Finanšu-statistiskās konst.'!C$10,0)</f>
        <v>0</v>
      </c>
      <c r="U64" s="214">
        <f>IF($E64&gt;0,R64*'3. Finanšu-statistiskās konst.'!C$10,0)</f>
        <v>0</v>
      </c>
      <c r="W64" s="214">
        <f>IF(AND($E64&gt;0,$F64&gt;0),'2. Datu ievade'!L65,0)</f>
        <v>0</v>
      </c>
      <c r="X64" s="241">
        <f>IF(AND($E64&gt;0,$F64&gt;0),'2. Datu ievade'!M65,0)</f>
        <v>0</v>
      </c>
      <c r="Y64" s="242">
        <f t="shared" si="27"/>
        <v>0</v>
      </c>
      <c r="Z64" s="214">
        <f>IF(W64&gt;0,Y64*'3. Finanšu-statistiskās konst.'!C$17,0)</f>
        <v>0</v>
      </c>
      <c r="AA64" s="214">
        <f>IF(W64&gt;0,Z64*'3. Finanšu-statistiskās konst.'!C$16*'3. Finanšu-statistiskās konst.'!C$18,0)</f>
        <v>0</v>
      </c>
      <c r="AB64" s="214">
        <f t="shared" si="28"/>
        <v>0</v>
      </c>
      <c r="AD64" s="214">
        <f>IF(AND($E64&gt;0,$F64&gt;0),'2. Datu ievade'!N65,0)</f>
        <v>0</v>
      </c>
      <c r="AE64" s="214">
        <f t="shared" si="29"/>
        <v>0</v>
      </c>
      <c r="AF64" s="214">
        <f>IF($E64&gt;0,AE64*'3. Finanšu-statistiskās konst.'!C$11,0)</f>
        <v>0</v>
      </c>
      <c r="AG64" s="214">
        <f t="shared" si="30"/>
        <v>0</v>
      </c>
      <c r="AI64" s="214">
        <f t="shared" si="31"/>
        <v>0</v>
      </c>
      <c r="AJ64" s="214">
        <f>IF(AND($E64&gt;0,$F64&gt;0),'2. Datu ievade'!O65,0)</f>
        <v>0</v>
      </c>
      <c r="AL64" s="214">
        <f t="shared" si="32"/>
        <v>0</v>
      </c>
      <c r="AM64" s="214">
        <f>IF(AND($E64&gt;0,$F64&gt;0),'2. Datu ievade'!P65,0)</f>
        <v>0</v>
      </c>
      <c r="AO64" s="214">
        <f t="shared" si="33"/>
        <v>0</v>
      </c>
      <c r="AP64" s="214">
        <f>IF(AND($E64&gt;0,$F64&gt;0),'2. Datu ievade'!Q65,0)</f>
        <v>0</v>
      </c>
    </row>
    <row r="65" spans="2:42" ht="14.25" customHeight="1" x14ac:dyDescent="0.25">
      <c r="B65" s="328"/>
      <c r="C65" s="330" t="str">
        <f>'2. Datu ievade'!C26:D26</f>
        <v>Lietotāja definēta papildus ģeotelpiskā vienība (citi meža biotopi un/vai meža tipi)</v>
      </c>
      <c r="D65" s="326"/>
      <c r="E65" s="213">
        <f>'2. Datu ievade'!E26</f>
        <v>0</v>
      </c>
      <c r="F65" s="214">
        <f>'2. Datu ievade'!F26</f>
        <v>0</v>
      </c>
      <c r="H65" s="240">
        <f>IF(AND($E65&gt;0,$F65&gt;0),'2. Datu ievade'!$I66,0)</f>
        <v>0</v>
      </c>
      <c r="I65" s="214">
        <f t="shared" si="24"/>
        <v>0</v>
      </c>
      <c r="J65" s="214">
        <f>IF(H65&gt;0,H65*$F65*$E65*'3. Finanšu-statistiskās konst.'!$C$7,0)</f>
        <v>0</v>
      </c>
      <c r="K65" s="214">
        <f>IF($E65&gt;0,H65*'3. Finanšu-statistiskās konst.'!$C$7,0)</f>
        <v>0</v>
      </c>
      <c r="M65" s="213">
        <f>IF(AND($E65&gt;0,$F65&gt;0),'2. Datu ievade'!J66,0)</f>
        <v>0</v>
      </c>
      <c r="N65" s="214">
        <f>IF(M65&gt;0,$F65/'3. Finanšu-statistiskās konst.'!C$41*1000*100*$E65,0)</f>
        <v>0</v>
      </c>
      <c r="O65" s="214">
        <f>IF(M65&gt;0,N65*'3. Finanšu-statistiskās konst.'!C$8,0)</f>
        <v>0</v>
      </c>
      <c r="P65" s="214">
        <f t="shared" si="25"/>
        <v>0</v>
      </c>
      <c r="R65" s="214">
        <f>IF(AND($E65&gt;0,$F65&gt;0),'2. Datu ievade'!K66,0)</f>
        <v>0</v>
      </c>
      <c r="S65" s="214">
        <f t="shared" si="26"/>
        <v>0</v>
      </c>
      <c r="T65" s="214">
        <f>IF(R65&gt;0,S65*'3. Finanšu-statistiskās konst.'!C$10,0)</f>
        <v>0</v>
      </c>
      <c r="U65" s="214">
        <f>IF($E65&gt;0,R65*'3. Finanšu-statistiskās konst.'!C$10,0)</f>
        <v>0</v>
      </c>
      <c r="W65" s="214">
        <f>IF(AND($E65&gt;0,$F65&gt;0),'2. Datu ievade'!L66,0)</f>
        <v>0</v>
      </c>
      <c r="X65" s="241">
        <f>IF(AND($E65&gt;0,$F65&gt;0),'2. Datu ievade'!M66,0)</f>
        <v>0</v>
      </c>
      <c r="Y65" s="242">
        <f t="shared" si="27"/>
        <v>0</v>
      </c>
      <c r="Z65" s="214">
        <f>IF(W65&gt;0,Y65*'3. Finanšu-statistiskās konst.'!C$17,0)</f>
        <v>0</v>
      </c>
      <c r="AA65" s="214">
        <f>IF(W65&gt;0,Z65*'3. Finanšu-statistiskās konst.'!C$16*'3. Finanšu-statistiskās konst.'!C$18,0)</f>
        <v>0</v>
      </c>
      <c r="AB65" s="214">
        <f t="shared" si="28"/>
        <v>0</v>
      </c>
      <c r="AD65" s="214">
        <f>IF(AND($E65&gt;0,$F65&gt;0),'2. Datu ievade'!N66,0)</f>
        <v>0</v>
      </c>
      <c r="AE65" s="214">
        <f t="shared" si="29"/>
        <v>0</v>
      </c>
      <c r="AF65" s="214">
        <f>IF($E65&gt;0,AE65*'3. Finanšu-statistiskās konst.'!C$11,0)</f>
        <v>0</v>
      </c>
      <c r="AG65" s="214">
        <f t="shared" si="30"/>
        <v>0</v>
      </c>
      <c r="AI65" s="214">
        <f t="shared" si="31"/>
        <v>0</v>
      </c>
      <c r="AJ65" s="214">
        <f>IF(AND($E65&gt;0,$F65&gt;0),'2. Datu ievade'!O66,0)</f>
        <v>0</v>
      </c>
      <c r="AL65" s="214">
        <f t="shared" si="32"/>
        <v>0</v>
      </c>
      <c r="AM65" s="214">
        <f>IF(AND($E65&gt;0,$F65&gt;0),'2. Datu ievade'!P66,0)</f>
        <v>0</v>
      </c>
      <c r="AO65" s="214">
        <f t="shared" si="33"/>
        <v>0</v>
      </c>
      <c r="AP65" s="214">
        <f>IF(AND($E65&gt;0,$F65&gt;0),'2. Datu ievade'!Q66,0)</f>
        <v>0</v>
      </c>
    </row>
    <row r="66" spans="2:42" ht="14.25" customHeight="1" x14ac:dyDescent="0.25">
      <c r="B66" s="329"/>
      <c r="C66" s="330" t="str">
        <f>'2. Datu ievade'!C27:D27</f>
        <v>Lietotāja definēta papildus ģeotelpiskā vienība (citi meža biotopi un/vai meža tipi)</v>
      </c>
      <c r="D66" s="326"/>
      <c r="E66" s="213">
        <f>'2. Datu ievade'!E27</f>
        <v>0</v>
      </c>
      <c r="F66" s="214">
        <f>'2. Datu ievade'!F27</f>
        <v>0</v>
      </c>
      <c r="H66" s="240">
        <f>IF(AND($E66&gt;0,$F66&gt;0),'2. Datu ievade'!$I67,0)</f>
        <v>0</v>
      </c>
      <c r="I66" s="214">
        <f t="shared" si="24"/>
        <v>0</v>
      </c>
      <c r="J66" s="214">
        <f>IF(H66&gt;0,H66*$F66*$E66*'3. Finanšu-statistiskās konst.'!$C$7,0)</f>
        <v>0</v>
      </c>
      <c r="K66" s="214">
        <f>IF($E66&gt;0,H66*'3. Finanšu-statistiskās konst.'!$C$7,0)</f>
        <v>0</v>
      </c>
      <c r="M66" s="213">
        <f>IF(AND($E66&gt;0,$F66&gt;0),'2. Datu ievade'!J67,0)</f>
        <v>0</v>
      </c>
      <c r="N66" s="214">
        <f>IF(M66&gt;0,$F66/'3. Finanšu-statistiskās konst.'!C$41*1000*100*$E66,0)</f>
        <v>0</v>
      </c>
      <c r="O66" s="214">
        <f>IF(M66&gt;0,N66*'3. Finanšu-statistiskās konst.'!C$8,0)</f>
        <v>0</v>
      </c>
      <c r="P66" s="214">
        <f t="shared" si="25"/>
        <v>0</v>
      </c>
      <c r="R66" s="214">
        <f>IF(AND($E66&gt;0,$F66&gt;0),'2. Datu ievade'!K67,0)</f>
        <v>0</v>
      </c>
      <c r="S66" s="214">
        <f t="shared" si="26"/>
        <v>0</v>
      </c>
      <c r="T66" s="214">
        <f>IF(R66&gt;0,S66*'3. Finanšu-statistiskās konst.'!C$10,0)</f>
        <v>0</v>
      </c>
      <c r="U66" s="214">
        <f>IF($E66&gt;0,R66*'3. Finanšu-statistiskās konst.'!C$10,0)</f>
        <v>0</v>
      </c>
      <c r="W66" s="214">
        <f>IF(AND($E66&gt;0,$F66&gt;0),'2. Datu ievade'!L67,0)</f>
        <v>0</v>
      </c>
      <c r="X66" s="241">
        <f>IF(AND($E66&gt;0,$F66&gt;0),'2. Datu ievade'!M67,0)</f>
        <v>0</v>
      </c>
      <c r="Y66" s="242">
        <f t="shared" si="27"/>
        <v>0</v>
      </c>
      <c r="Z66" s="214">
        <f>IF(W66&gt;0,Y66*'3. Finanšu-statistiskās konst.'!C$17,0)</f>
        <v>0</v>
      </c>
      <c r="AA66" s="214">
        <f>IF(W66&gt;0,Z66*'3. Finanšu-statistiskās konst.'!C$16*'3. Finanšu-statistiskās konst.'!C$18,0)</f>
        <v>0</v>
      </c>
      <c r="AB66" s="214">
        <f t="shared" si="28"/>
        <v>0</v>
      </c>
      <c r="AD66" s="214">
        <f>IF(AND($E66&gt;0,$F66&gt;0),'2. Datu ievade'!N67,0)</f>
        <v>0</v>
      </c>
      <c r="AE66" s="214">
        <f t="shared" si="29"/>
        <v>0</v>
      </c>
      <c r="AF66" s="214">
        <f>IF($E66&gt;0,AE66*'3. Finanšu-statistiskās konst.'!C$11,0)</f>
        <v>0</v>
      </c>
      <c r="AG66" s="214">
        <f t="shared" si="30"/>
        <v>0</v>
      </c>
      <c r="AI66" s="214">
        <f t="shared" si="31"/>
        <v>0</v>
      </c>
      <c r="AJ66" s="214">
        <f>IF(AND($E66&gt;0,$F66&gt;0),'2. Datu ievade'!O67,0)</f>
        <v>0</v>
      </c>
      <c r="AL66" s="214">
        <f t="shared" si="32"/>
        <v>0</v>
      </c>
      <c r="AM66" s="214">
        <f>IF(AND($E66&gt;0,$F66&gt;0),'2. Datu ievade'!P67,0)</f>
        <v>0</v>
      </c>
      <c r="AO66" s="214">
        <f t="shared" si="33"/>
        <v>0</v>
      </c>
      <c r="AP66" s="214">
        <f>IF(AND($E66&gt;0,$F66&gt;0),'2. Datu ievade'!Q67,0)</f>
        <v>0</v>
      </c>
    </row>
    <row r="67" spans="2:42" ht="14.25" customHeight="1" x14ac:dyDescent="0.25">
      <c r="B67" s="296" t="str">
        <f>'2. Datu ievade'!B28:D28</f>
        <v>Ruderāli zālāji</v>
      </c>
      <c r="C67" s="333">
        <f>'2. Datu ievade'!B28:D28</f>
        <v>0</v>
      </c>
      <c r="D67" s="297"/>
      <c r="E67" s="213">
        <f>'2. Datu ievade'!E28</f>
        <v>1</v>
      </c>
      <c r="F67" s="214">
        <f>'2. Datu ievade'!F28</f>
        <v>2.35</v>
      </c>
      <c r="H67" s="240">
        <f>IF(AND($E67&gt;0,$F67&gt;0),'2. Datu ievade'!$I68,0)</f>
        <v>0</v>
      </c>
      <c r="I67" s="214">
        <f t="shared" si="24"/>
        <v>0</v>
      </c>
      <c r="J67" s="214">
        <f>IF(H67&gt;0,H67*$F67*$E67*'3. Finanšu-statistiskās konst.'!$C$7,0)</f>
        <v>0</v>
      </c>
      <c r="K67" s="214">
        <f>IF($E67&gt;0,H67*'3. Finanšu-statistiskās konst.'!$C$7,0)</f>
        <v>0</v>
      </c>
      <c r="M67" s="213">
        <f>IF(AND($E67&gt;0,$F67&gt;0),'2. Datu ievade'!J68,0)</f>
        <v>0</v>
      </c>
      <c r="N67" s="214">
        <f>IF(M67&gt;0,$F67/'3. Finanšu-statistiskās konst.'!C$41*1000*100*$E67,0)</f>
        <v>0</v>
      </c>
      <c r="O67" s="214">
        <f>IF(M67&gt;0,N67*'3. Finanšu-statistiskās konst.'!C$8,0)</f>
        <v>0</v>
      </c>
      <c r="P67" s="214">
        <f t="shared" si="25"/>
        <v>0</v>
      </c>
      <c r="R67" s="214">
        <f>IF(AND($E67&gt;0,$F67&gt;0),'2. Datu ievade'!K68,0)</f>
        <v>0</v>
      </c>
      <c r="S67" s="214">
        <f t="shared" si="26"/>
        <v>0</v>
      </c>
      <c r="T67" s="214">
        <f>IF(R67&gt;0,S67*'3. Finanšu-statistiskās konst.'!C$10,0)</f>
        <v>0</v>
      </c>
      <c r="U67" s="214">
        <f>IF($E67&gt;0,R67*'3. Finanšu-statistiskās konst.'!C$10,0)</f>
        <v>0</v>
      </c>
      <c r="W67" s="214">
        <f>IF(AND($E67&gt;0,$F67&gt;0),'2. Datu ievade'!L68,0)</f>
        <v>0</v>
      </c>
      <c r="X67" s="241">
        <f>IF(AND($E67&gt;0,$F67&gt;0),'2. Datu ievade'!M68,0)</f>
        <v>0</v>
      </c>
      <c r="Y67" s="242">
        <f t="shared" si="27"/>
        <v>0</v>
      </c>
      <c r="Z67" s="214">
        <f>IF(W67&gt;0,Y67*'3. Finanšu-statistiskās konst.'!C$17,0)</f>
        <v>0</v>
      </c>
      <c r="AA67" s="214">
        <f>IF(W67&gt;0,Z67*'3. Finanšu-statistiskās konst.'!C$16*'3. Finanšu-statistiskās konst.'!C$18,0)</f>
        <v>0</v>
      </c>
      <c r="AB67" s="214">
        <f t="shared" si="28"/>
        <v>0</v>
      </c>
      <c r="AD67" s="214">
        <f>IF(AND($E67&gt;0,$F67&gt;0),'2. Datu ievade'!N68,0)</f>
        <v>0</v>
      </c>
      <c r="AE67" s="214">
        <f t="shared" si="29"/>
        <v>0</v>
      </c>
      <c r="AF67" s="214">
        <f>IF($E67&gt;0,AE67*'3. Finanšu-statistiskās konst.'!C$11,0)</f>
        <v>0</v>
      </c>
      <c r="AG67" s="214">
        <f t="shared" si="30"/>
        <v>0</v>
      </c>
      <c r="AI67" s="214">
        <f t="shared" si="31"/>
        <v>0</v>
      </c>
      <c r="AJ67" s="214">
        <f>IF(AND($E67&gt;0,$F67&gt;0),'2. Datu ievade'!O68,0)</f>
        <v>0</v>
      </c>
      <c r="AL67" s="214">
        <f t="shared" si="32"/>
        <v>0</v>
      </c>
      <c r="AM67" s="214">
        <f>IF(AND($E67&gt;0,$F67&gt;0),'2. Datu ievade'!P68,0)</f>
        <v>0</v>
      </c>
      <c r="AO67" s="214">
        <f t="shared" si="33"/>
        <v>0</v>
      </c>
      <c r="AP67" s="214">
        <f>IF(AND($E67&gt;0,$F67&gt;0),'2. Datu ievade'!Q68,0)</f>
        <v>0</v>
      </c>
    </row>
    <row r="68" spans="2:42" ht="14.25" customHeight="1" x14ac:dyDescent="0.25">
      <c r="B68" s="319" t="str">
        <f>'2. Datu ievade'!B29</f>
        <v>Apbūve/ urbānas teritorijas</v>
      </c>
      <c r="C68" s="296" t="str">
        <f>'2. Datu ievade'!C29:D29</f>
        <v>mazstāvu dzīvojamās apbūves teritorija</v>
      </c>
      <c r="D68" s="297"/>
      <c r="E68" s="213">
        <f>'2. Datu ievade'!E29</f>
        <v>1</v>
      </c>
      <c r="F68" s="214">
        <f>'2. Datu ievade'!F29</f>
        <v>25.63</v>
      </c>
      <c r="H68" s="240">
        <f>IF(AND($E68&gt;0,$F68&gt;0),'2. Datu ievade'!$I69,0)</f>
        <v>0</v>
      </c>
      <c r="I68" s="214">
        <f t="shared" si="24"/>
        <v>0</v>
      </c>
      <c r="J68" s="214">
        <f>IF(H68&gt;0,H68*$F68*$E68*'3. Finanšu-statistiskās konst.'!$C$7,0)</f>
        <v>0</v>
      </c>
      <c r="K68" s="214">
        <f>IF($E68&gt;0,H68*'3. Finanšu-statistiskās konst.'!$C$7,0)</f>
        <v>0</v>
      </c>
      <c r="M68" s="213">
        <f>IF(AND($E68&gt;0,$F68&gt;0),'2. Datu ievade'!J69,0)</f>
        <v>0</v>
      </c>
      <c r="N68" s="214">
        <f>IF(M68&gt;0,$F68/'3. Finanšu-statistiskās konst.'!C$41*1000*100*$E68,0)</f>
        <v>0</v>
      </c>
      <c r="O68" s="214">
        <f>IF(M68&gt;0,N68*'3. Finanšu-statistiskās konst.'!C$8,0)</f>
        <v>0</v>
      </c>
      <c r="P68" s="214">
        <f t="shared" si="25"/>
        <v>0</v>
      </c>
      <c r="R68" s="214">
        <f>IF(AND($E68&gt;0,$F68&gt;0),'2. Datu ievade'!K69,0)</f>
        <v>0</v>
      </c>
      <c r="S68" s="214">
        <f t="shared" si="26"/>
        <v>0</v>
      </c>
      <c r="T68" s="214">
        <f>IF(R68&gt;0,S68*'3. Finanšu-statistiskās konst.'!C$10,0)</f>
        <v>0</v>
      </c>
      <c r="U68" s="214">
        <f>IF($E68&gt;0,R68*'3. Finanšu-statistiskās konst.'!C$10,0)</f>
        <v>0</v>
      </c>
      <c r="W68" s="214">
        <f>IF(AND($E68&gt;0,$F68&gt;0),'2. Datu ievade'!L69,0)</f>
        <v>0</v>
      </c>
      <c r="X68" s="241">
        <f>IF(AND($E68&gt;0,$F68&gt;0),'2. Datu ievade'!M69,0)</f>
        <v>0</v>
      </c>
      <c r="Y68" s="242">
        <f t="shared" si="27"/>
        <v>0</v>
      </c>
      <c r="Z68" s="214">
        <f>IF(W68&gt;0,Y68*'3. Finanšu-statistiskās konst.'!C$17,0)</f>
        <v>0</v>
      </c>
      <c r="AA68" s="214">
        <f>IF(W68&gt;0,Z68*'3. Finanšu-statistiskās konst.'!C$16*'3. Finanšu-statistiskās konst.'!C$18,0)</f>
        <v>0</v>
      </c>
      <c r="AB68" s="214">
        <f t="shared" si="28"/>
        <v>0</v>
      </c>
      <c r="AD68" s="214">
        <f>IF(AND($E68&gt;0,$F68&gt;0),'2. Datu ievade'!N69,0)</f>
        <v>0</v>
      </c>
      <c r="AE68" s="214">
        <f t="shared" si="29"/>
        <v>0</v>
      </c>
      <c r="AF68" s="214">
        <f>IF($E68&gt;0,AE68*'3. Finanšu-statistiskās konst.'!C$11,0)</f>
        <v>0</v>
      </c>
      <c r="AG68" s="214">
        <f t="shared" si="30"/>
        <v>0</v>
      </c>
      <c r="AI68" s="214">
        <f t="shared" si="31"/>
        <v>0</v>
      </c>
      <c r="AJ68" s="214">
        <f>IF(AND($E68&gt;0,$F68&gt;0),'2. Datu ievade'!O69,0)</f>
        <v>0</v>
      </c>
      <c r="AL68" s="214">
        <f t="shared" si="32"/>
        <v>0</v>
      </c>
      <c r="AM68" s="214">
        <f>IF(AND($E68&gt;0,$F68&gt;0),'2. Datu ievade'!P69,0)</f>
        <v>0</v>
      </c>
      <c r="AO68" s="214">
        <f t="shared" si="33"/>
        <v>0</v>
      </c>
      <c r="AP68" s="214">
        <f>IF(AND($E68&gt;0,$F68&gt;0),'2. Datu ievade'!Q69,0)</f>
        <v>0</v>
      </c>
    </row>
    <row r="69" spans="2:42" x14ac:dyDescent="0.25">
      <c r="B69" s="320"/>
      <c r="C69" s="296" t="str">
        <f>'2. Datu ievade'!C30:D30</f>
        <v>daudzstāvu dzīvojamās apbūves teritorija</v>
      </c>
      <c r="D69" s="297"/>
      <c r="E69" s="213">
        <f>'2. Datu ievade'!E30</f>
        <v>1</v>
      </c>
      <c r="F69" s="214">
        <f>'2. Datu ievade'!F30</f>
        <v>0.73</v>
      </c>
      <c r="H69" s="240">
        <f>IF(AND($E69&gt;0,$F69&gt;0),'2. Datu ievade'!$I70,0)</f>
        <v>0</v>
      </c>
      <c r="I69" s="214">
        <f t="shared" si="24"/>
        <v>0</v>
      </c>
      <c r="J69" s="214">
        <f>IF(H69&gt;0,H69*$F69*$E69*'3. Finanšu-statistiskās konst.'!$C$7,0)</f>
        <v>0</v>
      </c>
      <c r="K69" s="214">
        <f>IF($E69&gt;0,H69*'3. Finanšu-statistiskās konst.'!$C$7,0)</f>
        <v>0</v>
      </c>
      <c r="M69" s="213">
        <f>IF(AND($E69&gt;0,$F69&gt;0),'2. Datu ievade'!J70,0)</f>
        <v>0</v>
      </c>
      <c r="N69" s="214">
        <f>IF(M69&gt;0,$F69/'3. Finanšu-statistiskās konst.'!C$41*1000*100*$E69,0)</f>
        <v>0</v>
      </c>
      <c r="O69" s="214">
        <f>IF(M69&gt;0,N69*'3. Finanšu-statistiskās konst.'!C$8,0)</f>
        <v>0</v>
      </c>
      <c r="P69" s="214">
        <f t="shared" si="25"/>
        <v>0</v>
      </c>
      <c r="R69" s="214">
        <f>IF(AND($E69&gt;0,$F69&gt;0),'2. Datu ievade'!K70,0)</f>
        <v>0</v>
      </c>
      <c r="S69" s="214">
        <f t="shared" si="26"/>
        <v>0</v>
      </c>
      <c r="T69" s="214">
        <f>IF(R69&gt;0,S69*'3. Finanšu-statistiskās konst.'!C$10,0)</f>
        <v>0</v>
      </c>
      <c r="U69" s="214">
        <f>IF($E69&gt;0,R69*'3. Finanšu-statistiskās konst.'!C$10,0)</f>
        <v>0</v>
      </c>
      <c r="W69" s="214">
        <f>IF(AND($E69&gt;0,$F69&gt;0),'2. Datu ievade'!L70,0)</f>
        <v>0</v>
      </c>
      <c r="X69" s="241">
        <f>IF(AND($E69&gt;0,$F69&gt;0),'2. Datu ievade'!M70,0)</f>
        <v>0</v>
      </c>
      <c r="Y69" s="242">
        <f t="shared" si="27"/>
        <v>0</v>
      </c>
      <c r="Z69" s="214">
        <f>IF(W69&gt;0,Y69*'3. Finanšu-statistiskās konst.'!C$17,0)</f>
        <v>0</v>
      </c>
      <c r="AA69" s="214">
        <f>IF(W69&gt;0,Z69*'3. Finanšu-statistiskās konst.'!C$16*'3. Finanšu-statistiskās konst.'!C$18,0)</f>
        <v>0</v>
      </c>
      <c r="AB69" s="214">
        <f t="shared" si="28"/>
        <v>0</v>
      </c>
      <c r="AD69" s="214">
        <f>IF(AND($E69&gt;0,$F69&gt;0),'2. Datu ievade'!N70,0)</f>
        <v>0</v>
      </c>
      <c r="AE69" s="214">
        <f t="shared" si="29"/>
        <v>0</v>
      </c>
      <c r="AF69" s="214">
        <f>IF($E69&gt;0,AE69*'3. Finanšu-statistiskās konst.'!C$11,0)</f>
        <v>0</v>
      </c>
      <c r="AG69" s="214">
        <f t="shared" si="30"/>
        <v>0</v>
      </c>
      <c r="AI69" s="214">
        <f t="shared" si="31"/>
        <v>0</v>
      </c>
      <c r="AJ69" s="214">
        <f>IF(AND($E69&gt;0,$F69&gt;0),'2. Datu ievade'!O70,0)</f>
        <v>0</v>
      </c>
      <c r="AL69" s="214">
        <f t="shared" si="32"/>
        <v>0</v>
      </c>
      <c r="AM69" s="214">
        <f>IF(AND($E69&gt;0,$F69&gt;0),'2. Datu ievade'!P70,0)</f>
        <v>0</v>
      </c>
      <c r="AO69" s="214">
        <f t="shared" si="33"/>
        <v>0</v>
      </c>
      <c r="AP69" s="214">
        <f>IF(AND($E69&gt;0,$F69&gt;0),'2. Datu ievade'!Q70,0)</f>
        <v>0</v>
      </c>
    </row>
    <row r="70" spans="2:42" x14ac:dyDescent="0.25">
      <c r="B70" s="320"/>
      <c r="C70" s="296" t="str">
        <f>'2. Datu ievade'!C31:D31</f>
        <v>publiskās apbūves teritorija</v>
      </c>
      <c r="D70" s="297"/>
      <c r="E70" s="213">
        <f>'2. Datu ievade'!E31</f>
        <v>1</v>
      </c>
      <c r="F70" s="214">
        <f>'2. Datu ievade'!F31</f>
        <v>2.85</v>
      </c>
      <c r="H70" s="240">
        <f>IF(AND($E70&gt;0,$F70&gt;0),'2. Datu ievade'!$I71,0)</f>
        <v>0</v>
      </c>
      <c r="I70" s="214">
        <f t="shared" si="24"/>
        <v>0</v>
      </c>
      <c r="J70" s="214">
        <f>IF(H70&gt;0,H70*$F70*$E70*'3. Finanšu-statistiskās konst.'!$C$7,0)</f>
        <v>0</v>
      </c>
      <c r="K70" s="214">
        <f>IF($E70&gt;0,H70*'3. Finanšu-statistiskās konst.'!$C$7,0)</f>
        <v>0</v>
      </c>
      <c r="M70" s="213">
        <f>IF(AND($E70&gt;0,$F70&gt;0),'2. Datu ievade'!J71,0)</f>
        <v>0</v>
      </c>
      <c r="N70" s="214">
        <f>IF(M70&gt;0,$F70/'3. Finanšu-statistiskās konst.'!C$41*1000*100*$E70,0)</f>
        <v>0</v>
      </c>
      <c r="O70" s="214">
        <f>IF(M70&gt;0,N70*'3. Finanšu-statistiskās konst.'!C$8,0)</f>
        <v>0</v>
      </c>
      <c r="P70" s="214">
        <f t="shared" si="25"/>
        <v>0</v>
      </c>
      <c r="R70" s="214">
        <f>IF(AND($E70&gt;0,$F70&gt;0),'2. Datu ievade'!K71,0)</f>
        <v>0</v>
      </c>
      <c r="S70" s="214">
        <f t="shared" si="26"/>
        <v>0</v>
      </c>
      <c r="T70" s="214">
        <f>IF(R70&gt;0,S70*'3. Finanšu-statistiskās konst.'!C$10,0)</f>
        <v>0</v>
      </c>
      <c r="U70" s="214">
        <f>IF($E70&gt;0,R70*'3. Finanšu-statistiskās konst.'!C$10,0)</f>
        <v>0</v>
      </c>
      <c r="W70" s="214">
        <f>IF(AND($E70&gt;0,$F70&gt;0),'2. Datu ievade'!L71,0)</f>
        <v>0</v>
      </c>
      <c r="X70" s="241">
        <f>IF(AND($E70&gt;0,$F70&gt;0),'2. Datu ievade'!M71,0)</f>
        <v>0</v>
      </c>
      <c r="Y70" s="242">
        <f t="shared" si="27"/>
        <v>0</v>
      </c>
      <c r="Z70" s="214">
        <f>IF(W70&gt;0,Y70*'3. Finanšu-statistiskās konst.'!C$17,0)</f>
        <v>0</v>
      </c>
      <c r="AA70" s="214">
        <f>IF(W70&gt;0,Z70*'3. Finanšu-statistiskās konst.'!C$16*'3. Finanšu-statistiskās konst.'!C$18,0)</f>
        <v>0</v>
      </c>
      <c r="AB70" s="214">
        <f t="shared" si="28"/>
        <v>0</v>
      </c>
      <c r="AD70" s="214">
        <f>IF(AND($E70&gt;0,$F70&gt;0),'2. Datu ievade'!N71,0)</f>
        <v>0</v>
      </c>
      <c r="AE70" s="214">
        <f t="shared" si="29"/>
        <v>0</v>
      </c>
      <c r="AF70" s="214">
        <f>IF($E70&gt;0,AE70*'3. Finanšu-statistiskās konst.'!C$11,0)</f>
        <v>0</v>
      </c>
      <c r="AG70" s="214">
        <f t="shared" si="30"/>
        <v>0</v>
      </c>
      <c r="AI70" s="214">
        <f t="shared" si="31"/>
        <v>0</v>
      </c>
      <c r="AJ70" s="214">
        <f>IF(AND($E70&gt;0,$F70&gt;0),'2. Datu ievade'!O71,0)</f>
        <v>0</v>
      </c>
      <c r="AL70" s="214">
        <f t="shared" si="32"/>
        <v>0</v>
      </c>
      <c r="AM70" s="214">
        <f>IF(AND($E70&gt;0,$F70&gt;0),'2. Datu ievade'!P71,0)</f>
        <v>0</v>
      </c>
      <c r="AO70" s="214">
        <f t="shared" si="33"/>
        <v>0</v>
      </c>
      <c r="AP70" s="214">
        <f>IF(AND($E70&gt;0,$F70&gt;0),'2. Datu ievade'!Q71,0)</f>
        <v>0</v>
      </c>
    </row>
    <row r="71" spans="2:42" x14ac:dyDescent="0.25">
      <c r="B71" s="320"/>
      <c r="C71" s="296" t="str">
        <f>'2. Datu ievade'!C32:D32</f>
        <v>atsevišķas ēkas</v>
      </c>
      <c r="D71" s="297"/>
      <c r="E71" s="213">
        <f>'2. Datu ievade'!E32</f>
        <v>0</v>
      </c>
      <c r="F71" s="214">
        <f>'2. Datu ievade'!F32</f>
        <v>0</v>
      </c>
      <c r="H71" s="240">
        <f>IF(AND($E71&gt;0,$F71&gt;0),'2. Datu ievade'!$I72,0)</f>
        <v>0</v>
      </c>
      <c r="I71" s="214">
        <f t="shared" si="24"/>
        <v>0</v>
      </c>
      <c r="J71" s="214">
        <f>IF(H71&gt;0,H71*$F71*$E71*'3. Finanšu-statistiskās konst.'!$C$7,0)</f>
        <v>0</v>
      </c>
      <c r="K71" s="214">
        <f>IF($E71&gt;0,H71*'3. Finanšu-statistiskās konst.'!$C$7,0)</f>
        <v>0</v>
      </c>
      <c r="M71" s="213">
        <f>IF(AND($E71&gt;0,$F71&gt;0),'2. Datu ievade'!J72,0)</f>
        <v>0</v>
      </c>
      <c r="N71" s="214">
        <f>IF(M71&gt;0,$F71/'3. Finanšu-statistiskās konst.'!C$41*1000*100*$E71,0)</f>
        <v>0</v>
      </c>
      <c r="O71" s="214">
        <f>IF(M71&gt;0,N71*'3. Finanšu-statistiskās konst.'!C$8,0)</f>
        <v>0</v>
      </c>
      <c r="P71" s="214">
        <f t="shared" si="25"/>
        <v>0</v>
      </c>
      <c r="R71" s="214">
        <f>IF(AND($E71&gt;0,$F71&gt;0),'2. Datu ievade'!K72,0)</f>
        <v>0</v>
      </c>
      <c r="S71" s="214">
        <f t="shared" si="26"/>
        <v>0</v>
      </c>
      <c r="T71" s="214">
        <f>IF(R71&gt;0,S71*'3. Finanšu-statistiskās konst.'!C$10,0)</f>
        <v>0</v>
      </c>
      <c r="U71" s="214">
        <f>IF($E71&gt;0,R71*'3. Finanšu-statistiskās konst.'!C$10,0)</f>
        <v>0</v>
      </c>
      <c r="W71" s="214">
        <f>IF(AND($E71&gt;0,$F71&gt;0),'2. Datu ievade'!L72,0)</f>
        <v>0</v>
      </c>
      <c r="X71" s="241">
        <f>IF(AND($E71&gt;0,$F71&gt;0),'2. Datu ievade'!M72,0)</f>
        <v>0</v>
      </c>
      <c r="Y71" s="242">
        <f t="shared" si="27"/>
        <v>0</v>
      </c>
      <c r="Z71" s="214">
        <f>IF(W71&gt;0,Y71*'3. Finanšu-statistiskās konst.'!C$17,0)</f>
        <v>0</v>
      </c>
      <c r="AA71" s="214">
        <f>IF(W71&gt;0,Z71*'3. Finanšu-statistiskās konst.'!C$16*'3. Finanšu-statistiskās konst.'!C$18,0)</f>
        <v>0</v>
      </c>
      <c r="AB71" s="214">
        <f t="shared" si="28"/>
        <v>0</v>
      </c>
      <c r="AD71" s="214">
        <f>IF(AND($E71&gt;0,$F71&gt;0),'2. Datu ievade'!N72,0)</f>
        <v>0</v>
      </c>
      <c r="AE71" s="214">
        <f t="shared" si="29"/>
        <v>0</v>
      </c>
      <c r="AF71" s="214">
        <f>IF($E71&gt;0,AE71*'3. Finanšu-statistiskās konst.'!C$11,0)</f>
        <v>0</v>
      </c>
      <c r="AG71" s="214">
        <f t="shared" si="30"/>
        <v>0</v>
      </c>
      <c r="AI71" s="214">
        <f t="shared" si="31"/>
        <v>0</v>
      </c>
      <c r="AJ71" s="214">
        <f>IF(AND($E71&gt;0,$F71&gt;0),'2. Datu ievade'!O72,0)</f>
        <v>0</v>
      </c>
      <c r="AL71" s="214">
        <f t="shared" si="32"/>
        <v>0</v>
      </c>
      <c r="AM71" s="214">
        <f>IF(AND($E71&gt;0,$F71&gt;0),'2. Datu ievade'!P72,0)</f>
        <v>0</v>
      </c>
      <c r="AO71" s="214">
        <f t="shared" si="33"/>
        <v>0</v>
      </c>
      <c r="AP71" s="214">
        <f>IF(AND($E71&gt;0,$F71&gt;0),'2. Datu ievade'!Q72,0)</f>
        <v>0</v>
      </c>
    </row>
    <row r="72" spans="2:42" x14ac:dyDescent="0.25">
      <c r="B72" s="320"/>
      <c r="C72" s="296" t="str">
        <f>'2. Datu ievade'!C33:D33</f>
        <v>transporta infrastruktūras teritorija</v>
      </c>
      <c r="D72" s="297"/>
      <c r="E72" s="213">
        <f>'2. Datu ievade'!E33</f>
        <v>1</v>
      </c>
      <c r="F72" s="214">
        <f>'2. Datu ievade'!F33</f>
        <v>7.52</v>
      </c>
      <c r="H72" s="240">
        <f>IF(AND($E72&gt;0,$F72&gt;0),'2. Datu ievade'!$I73,0)</f>
        <v>0</v>
      </c>
      <c r="I72" s="214">
        <f t="shared" si="24"/>
        <v>0</v>
      </c>
      <c r="J72" s="214">
        <f>IF(H72&gt;0,H72*$F72*$E72*'3. Finanšu-statistiskās konst.'!$C$7,0)</f>
        <v>0</v>
      </c>
      <c r="K72" s="214">
        <f>IF($E72&gt;0,H72*'3. Finanšu-statistiskās konst.'!$C$7,0)</f>
        <v>0</v>
      </c>
      <c r="M72" s="213">
        <f>IF(AND($E72&gt;0,$F72&gt;0),'2. Datu ievade'!J73,0)</f>
        <v>0</v>
      </c>
      <c r="N72" s="214">
        <f>IF(M72&gt;0,$F72/'3. Finanšu-statistiskās konst.'!C$41*1000*100*$E72,0)</f>
        <v>0</v>
      </c>
      <c r="O72" s="214">
        <f>IF(M72&gt;0,N72*'3. Finanšu-statistiskās konst.'!C$8,0)</f>
        <v>0</v>
      </c>
      <c r="P72" s="214">
        <f t="shared" si="25"/>
        <v>0</v>
      </c>
      <c r="R72" s="214">
        <f>IF(AND($E72&gt;0,$F72&gt;0),'2. Datu ievade'!K73,0)</f>
        <v>0</v>
      </c>
      <c r="S72" s="214">
        <f t="shared" si="26"/>
        <v>0</v>
      </c>
      <c r="T72" s="214">
        <f>IF(R72&gt;0,S72*'3. Finanšu-statistiskās konst.'!C$10,0)</f>
        <v>0</v>
      </c>
      <c r="U72" s="214">
        <f>IF($E72&gt;0,R72*'3. Finanšu-statistiskās konst.'!C$10,0)</f>
        <v>0</v>
      </c>
      <c r="W72" s="214">
        <f>IF(AND($E72&gt;0,$F72&gt;0),'2. Datu ievade'!L73,0)</f>
        <v>0</v>
      </c>
      <c r="X72" s="241">
        <f>IF(AND($E72&gt;0,$F72&gt;0),'2. Datu ievade'!M73,0)</f>
        <v>0</v>
      </c>
      <c r="Y72" s="242">
        <f t="shared" si="27"/>
        <v>0</v>
      </c>
      <c r="Z72" s="214">
        <f>IF(W72&gt;0,Y72*'3. Finanšu-statistiskās konst.'!C$17,0)</f>
        <v>0</v>
      </c>
      <c r="AA72" s="214">
        <f>IF(W72&gt;0,Z72*'3. Finanšu-statistiskās konst.'!C$16*'3. Finanšu-statistiskās konst.'!C$18,0)</f>
        <v>0</v>
      </c>
      <c r="AB72" s="214">
        <f t="shared" si="28"/>
        <v>0</v>
      </c>
      <c r="AD72" s="214">
        <f>IF(AND($E72&gt;0,$F72&gt;0),'2. Datu ievade'!N73,0)</f>
        <v>0</v>
      </c>
      <c r="AE72" s="214">
        <f t="shared" si="29"/>
        <v>0</v>
      </c>
      <c r="AF72" s="214">
        <f>IF($E72&gt;0,AE72*'3. Finanšu-statistiskās konst.'!C$11,0)</f>
        <v>0</v>
      </c>
      <c r="AG72" s="214">
        <f t="shared" si="30"/>
        <v>0</v>
      </c>
      <c r="AI72" s="214">
        <f t="shared" si="31"/>
        <v>0</v>
      </c>
      <c r="AJ72" s="214">
        <f>IF(AND($E72&gt;0,$F72&gt;0),'2. Datu ievade'!O73,0)</f>
        <v>0</v>
      </c>
      <c r="AL72" s="214">
        <f t="shared" si="32"/>
        <v>0</v>
      </c>
      <c r="AM72" s="214">
        <f>IF(AND($E72&gt;0,$F72&gt;0),'2. Datu ievade'!P73,0)</f>
        <v>0</v>
      </c>
      <c r="AO72" s="214">
        <f t="shared" si="33"/>
        <v>0</v>
      </c>
      <c r="AP72" s="214">
        <f>IF(AND($E72&gt;0,$F72&gt;0),'2. Datu ievade'!Q73,0)</f>
        <v>0</v>
      </c>
    </row>
    <row r="73" spans="2:42" ht="14.25" customHeight="1" x14ac:dyDescent="0.25">
      <c r="B73" s="320"/>
      <c r="C73" s="296" t="str">
        <f>'2. Datu ievade'!C34:D34</f>
        <v>Lietotāja definēta papildus ģeotelpiskā vienība (citi apbūves/urbānu teritoriju tipi)</v>
      </c>
      <c r="D73" s="297"/>
      <c r="E73" s="213">
        <f>'2. Datu ievade'!E34</f>
        <v>0</v>
      </c>
      <c r="F73" s="214">
        <f>'2. Datu ievade'!F34</f>
        <v>0</v>
      </c>
      <c r="H73" s="240">
        <f>IF(AND($E73&gt;0,$F73&gt;0),'2. Datu ievade'!$I74,0)</f>
        <v>0</v>
      </c>
      <c r="I73" s="214">
        <f t="shared" si="24"/>
        <v>0</v>
      </c>
      <c r="J73" s="214">
        <f>IF(H73&gt;0,H73*$F73*$E73*'3. Finanšu-statistiskās konst.'!$C$7,0)</f>
        <v>0</v>
      </c>
      <c r="K73" s="214">
        <f>IF($E73&gt;0,H73*'3. Finanšu-statistiskās konst.'!$C$7,0)</f>
        <v>0</v>
      </c>
      <c r="M73" s="213">
        <f>IF(AND($E73&gt;0,$F73&gt;0),'2. Datu ievade'!J74,0)</f>
        <v>0</v>
      </c>
      <c r="N73" s="214">
        <f>IF(M73&gt;0,$F73/'3. Finanšu-statistiskās konst.'!C$41*1000*100*$E73,0)</f>
        <v>0</v>
      </c>
      <c r="O73" s="214">
        <f>IF(M73&gt;0,N73*'3. Finanšu-statistiskās konst.'!C$8,0)</f>
        <v>0</v>
      </c>
      <c r="P73" s="214">
        <f t="shared" si="25"/>
        <v>0</v>
      </c>
      <c r="R73" s="214">
        <f>IF(AND($E73&gt;0,$F73&gt;0),'2. Datu ievade'!K74,0)</f>
        <v>0</v>
      </c>
      <c r="S73" s="214">
        <f t="shared" si="26"/>
        <v>0</v>
      </c>
      <c r="T73" s="214">
        <f>IF(R73&gt;0,S73*'3. Finanšu-statistiskās konst.'!C$10,0)</f>
        <v>0</v>
      </c>
      <c r="U73" s="214">
        <f>IF($E73&gt;0,R73*'3. Finanšu-statistiskās konst.'!C$10,0)</f>
        <v>0</v>
      </c>
      <c r="W73" s="214">
        <f>IF(AND($E73&gt;0,$F73&gt;0),'2. Datu ievade'!L74,0)</f>
        <v>0</v>
      </c>
      <c r="X73" s="241">
        <f>IF(AND($E73&gt;0,$F73&gt;0),'2. Datu ievade'!M74,0)</f>
        <v>0</v>
      </c>
      <c r="Y73" s="242">
        <f t="shared" si="27"/>
        <v>0</v>
      </c>
      <c r="Z73" s="214">
        <f>IF(W73&gt;0,Y73*'3. Finanšu-statistiskās konst.'!C$17,0)</f>
        <v>0</v>
      </c>
      <c r="AA73" s="214">
        <f>IF(W73&gt;0,Z73*'3. Finanšu-statistiskās konst.'!C$16*'3. Finanšu-statistiskās konst.'!C$18,0)</f>
        <v>0</v>
      </c>
      <c r="AB73" s="214">
        <f t="shared" si="28"/>
        <v>0</v>
      </c>
      <c r="AD73" s="214">
        <f>IF(AND($E73&gt;0,$F73&gt;0),'2. Datu ievade'!N74,0)</f>
        <v>0</v>
      </c>
      <c r="AE73" s="214">
        <f t="shared" si="29"/>
        <v>0</v>
      </c>
      <c r="AF73" s="214">
        <f>IF($E73&gt;0,AE73*'3. Finanšu-statistiskās konst.'!C$11,0)</f>
        <v>0</v>
      </c>
      <c r="AG73" s="214">
        <f t="shared" si="30"/>
        <v>0</v>
      </c>
      <c r="AI73" s="214">
        <f t="shared" si="31"/>
        <v>0</v>
      </c>
      <c r="AJ73" s="214">
        <f>IF(AND($E73&gt;0,$F73&gt;0),'2. Datu ievade'!O74,0)</f>
        <v>0</v>
      </c>
      <c r="AL73" s="214">
        <f t="shared" si="32"/>
        <v>0</v>
      </c>
      <c r="AM73" s="214">
        <f>IF(AND($E73&gt;0,$F73&gt;0),'2. Datu ievade'!P74,0)</f>
        <v>0</v>
      </c>
      <c r="AO73" s="214">
        <f t="shared" si="33"/>
        <v>0</v>
      </c>
      <c r="AP73" s="214">
        <f>IF(AND($E73&gt;0,$F73&gt;0),'2. Datu ievade'!Q74,0)</f>
        <v>0</v>
      </c>
    </row>
    <row r="74" spans="2:42" ht="14.25" customHeight="1" x14ac:dyDescent="0.25">
      <c r="B74" s="320"/>
      <c r="C74" s="296" t="str">
        <f>'2. Datu ievade'!C35:D35</f>
        <v>Lietotāja definēta papildus ģeotelpiskā vienība (citi apbūves/urbānu teritoriju tipi)</v>
      </c>
      <c r="D74" s="297"/>
      <c r="E74" s="213">
        <f>'2. Datu ievade'!E35</f>
        <v>0</v>
      </c>
      <c r="F74" s="214">
        <f>'2. Datu ievade'!F35</f>
        <v>0</v>
      </c>
      <c r="H74" s="240">
        <f>IF(AND($E74&gt;0,$F74&gt;0),'2. Datu ievade'!$I75,0)</f>
        <v>0</v>
      </c>
      <c r="I74" s="214">
        <f t="shared" si="24"/>
        <v>0</v>
      </c>
      <c r="J74" s="214">
        <f>IF(H74&gt;0,H74*$F74*$E74*'3. Finanšu-statistiskās konst.'!$C$7,0)</f>
        <v>0</v>
      </c>
      <c r="K74" s="214">
        <f>IF($E74&gt;0,H74*'3. Finanšu-statistiskās konst.'!$C$7,0)</f>
        <v>0</v>
      </c>
      <c r="M74" s="213">
        <f>IF(AND($E74&gt;0,$F74&gt;0),'2. Datu ievade'!J75,0)</f>
        <v>0</v>
      </c>
      <c r="N74" s="214">
        <f>IF(M74&gt;0,$F74/'3. Finanšu-statistiskās konst.'!C$41*1000*100*$E74,0)</f>
        <v>0</v>
      </c>
      <c r="O74" s="214">
        <f>IF(M74&gt;0,N74*'3. Finanšu-statistiskās konst.'!C$8,0)</f>
        <v>0</v>
      </c>
      <c r="P74" s="214">
        <f t="shared" si="25"/>
        <v>0</v>
      </c>
      <c r="R74" s="214">
        <f>IF(AND($E74&gt;0,$F74&gt;0),'2. Datu ievade'!K75,0)</f>
        <v>0</v>
      </c>
      <c r="S74" s="214">
        <f t="shared" si="26"/>
        <v>0</v>
      </c>
      <c r="T74" s="214">
        <f>IF(R74&gt;0,S74*'3. Finanšu-statistiskās konst.'!C$10,0)</f>
        <v>0</v>
      </c>
      <c r="U74" s="214">
        <f>IF($E74&gt;0,R74*'3. Finanšu-statistiskās konst.'!C$10,0)</f>
        <v>0</v>
      </c>
      <c r="W74" s="214">
        <f>IF(AND($E74&gt;0,$F74&gt;0),'2. Datu ievade'!L75,0)</f>
        <v>0</v>
      </c>
      <c r="X74" s="241">
        <f>IF(AND($E74&gt;0,$F74&gt;0),'2. Datu ievade'!M75,0)</f>
        <v>0</v>
      </c>
      <c r="Y74" s="242">
        <f t="shared" si="27"/>
        <v>0</v>
      </c>
      <c r="Z74" s="214">
        <f>IF(W74&gt;0,Y74*'3. Finanšu-statistiskās konst.'!C$17,0)</f>
        <v>0</v>
      </c>
      <c r="AA74" s="214">
        <f>IF(W74&gt;0,Z74*'3. Finanšu-statistiskās konst.'!C$16*'3. Finanšu-statistiskās konst.'!C$18,0)</f>
        <v>0</v>
      </c>
      <c r="AB74" s="214">
        <f t="shared" si="28"/>
        <v>0</v>
      </c>
      <c r="AD74" s="214">
        <f>IF(AND($E74&gt;0,$F74&gt;0),'2. Datu ievade'!N75,0)</f>
        <v>0</v>
      </c>
      <c r="AE74" s="214">
        <f t="shared" si="29"/>
        <v>0</v>
      </c>
      <c r="AF74" s="214">
        <f>IF($E74&gt;0,AE74*'3. Finanšu-statistiskās konst.'!C$11,0)</f>
        <v>0</v>
      </c>
      <c r="AG74" s="214">
        <f t="shared" si="30"/>
        <v>0</v>
      </c>
      <c r="AI74" s="214">
        <f t="shared" si="31"/>
        <v>0</v>
      </c>
      <c r="AJ74" s="214">
        <f>IF(AND($E74&gt;0,$F74&gt;0),'2. Datu ievade'!O75,0)</f>
        <v>0</v>
      </c>
      <c r="AL74" s="214">
        <f t="shared" si="32"/>
        <v>0</v>
      </c>
      <c r="AM74" s="214">
        <f>IF(AND($E74&gt;0,$F74&gt;0),'2. Datu ievade'!P75,0)</f>
        <v>0</v>
      </c>
      <c r="AO74" s="214">
        <f t="shared" si="33"/>
        <v>0</v>
      </c>
      <c r="AP74" s="214">
        <f>IF(AND($E74&gt;0,$F74&gt;0),'2. Datu ievade'!Q75,0)</f>
        <v>0</v>
      </c>
    </row>
    <row r="75" spans="2:42" ht="14.25" customHeight="1" x14ac:dyDescent="0.25">
      <c r="B75" s="321"/>
      <c r="C75" s="296" t="str">
        <f>'2. Datu ievade'!C36:D36</f>
        <v>Lietotāja definēta papildus ģeotelpiskā vienība (citi apbūves/urbānu teritoriju tipi)</v>
      </c>
      <c r="D75" s="297"/>
      <c r="E75" s="213">
        <f>'2. Datu ievade'!E36</f>
        <v>0</v>
      </c>
      <c r="F75" s="214">
        <f>'2. Datu ievade'!F36</f>
        <v>0</v>
      </c>
      <c r="H75" s="240">
        <f>IF(AND($E75&gt;0,$F75&gt;0),'2. Datu ievade'!$I76,0)</f>
        <v>0</v>
      </c>
      <c r="I75" s="214">
        <f t="shared" si="24"/>
        <v>0</v>
      </c>
      <c r="J75" s="214">
        <f>IF(H75&gt;0,H75*$F75*$E75*'3. Finanšu-statistiskās konst.'!$C$7,0)</f>
        <v>0</v>
      </c>
      <c r="K75" s="214">
        <f>IF($E75&gt;0,H75*'3. Finanšu-statistiskās konst.'!$C$7,0)</f>
        <v>0</v>
      </c>
      <c r="M75" s="213">
        <f>IF(AND($E75&gt;0,$F75&gt;0),'2. Datu ievade'!J76,0)</f>
        <v>0</v>
      </c>
      <c r="N75" s="214">
        <f>IF(M75&gt;0,$F75/'3. Finanšu-statistiskās konst.'!C$41*1000*100*$E75,0)</f>
        <v>0</v>
      </c>
      <c r="O75" s="214">
        <f>IF(M75&gt;0,N75*'3. Finanšu-statistiskās konst.'!C$8,0)</f>
        <v>0</v>
      </c>
      <c r="P75" s="214">
        <f t="shared" si="25"/>
        <v>0</v>
      </c>
      <c r="R75" s="214">
        <f>IF(AND($E75&gt;0,$F75&gt;0),'2. Datu ievade'!K76,0)</f>
        <v>0</v>
      </c>
      <c r="S75" s="214">
        <f t="shared" si="26"/>
        <v>0</v>
      </c>
      <c r="T75" s="214">
        <f>IF(R75&gt;0,S75*'3. Finanšu-statistiskās konst.'!C$10,0)</f>
        <v>0</v>
      </c>
      <c r="U75" s="214">
        <f>IF($E75&gt;0,R75*'3. Finanšu-statistiskās konst.'!C$10,0)</f>
        <v>0</v>
      </c>
      <c r="W75" s="214">
        <f>IF(AND($E75&gt;0,$F75&gt;0),'2. Datu ievade'!L76,0)</f>
        <v>0</v>
      </c>
      <c r="X75" s="241">
        <f>IF(AND($E75&gt;0,$F75&gt;0),'2. Datu ievade'!M76,0)</f>
        <v>0</v>
      </c>
      <c r="Y75" s="242">
        <f t="shared" si="27"/>
        <v>0</v>
      </c>
      <c r="Z75" s="214">
        <f>IF(W75&gt;0,Y75*'3. Finanšu-statistiskās konst.'!C$17,0)</f>
        <v>0</v>
      </c>
      <c r="AA75" s="214">
        <f>IF(W75&gt;0,Z75*'3. Finanšu-statistiskās konst.'!C$16*'3. Finanšu-statistiskās konst.'!C$18,0)</f>
        <v>0</v>
      </c>
      <c r="AB75" s="214">
        <f t="shared" si="28"/>
        <v>0</v>
      </c>
      <c r="AD75" s="214">
        <f>IF(AND($E75&gt;0,$F75&gt;0),'2. Datu ievade'!N76,0)</f>
        <v>0</v>
      </c>
      <c r="AE75" s="214">
        <f t="shared" si="29"/>
        <v>0</v>
      </c>
      <c r="AF75" s="214">
        <f>IF($E75&gt;0,AE75*'3. Finanšu-statistiskās konst.'!C$11,0)</f>
        <v>0</v>
      </c>
      <c r="AG75" s="214">
        <f t="shared" si="30"/>
        <v>0</v>
      </c>
      <c r="AI75" s="214">
        <f t="shared" si="31"/>
        <v>0</v>
      </c>
      <c r="AJ75" s="214">
        <f>IF(AND($E75&gt;0,$F75&gt;0),'2. Datu ievade'!O76,0)</f>
        <v>0</v>
      </c>
      <c r="AL75" s="214">
        <f t="shared" si="32"/>
        <v>0</v>
      </c>
      <c r="AM75" s="214">
        <f>IF(AND($E75&gt;0,$F75&gt;0),'2. Datu ievade'!P76,0)</f>
        <v>0</v>
      </c>
      <c r="AO75" s="214">
        <f t="shared" si="33"/>
        <v>0</v>
      </c>
      <c r="AP75" s="214">
        <f>IF(AND($E75&gt;0,$F75&gt;0),'2. Datu ievade'!Q76,0)</f>
        <v>0</v>
      </c>
    </row>
    <row r="76" spans="2:42" ht="14.25" customHeight="1" x14ac:dyDescent="0.25">
      <c r="B76" s="298" t="str">
        <f>'2. Datu ievade'!B37:D37</f>
        <v xml:space="preserve">1. lietotāja definēta papildus ģeotelpiskā vienība ekosistēmas/apakšsistēmas līmenī*  </v>
      </c>
      <c r="C76" s="299"/>
      <c r="D76" s="300"/>
      <c r="E76" s="213">
        <f>'2. Datu ievade'!E37</f>
        <v>0</v>
      </c>
      <c r="F76" s="214">
        <f>'2. Datu ievade'!F37</f>
        <v>0</v>
      </c>
      <c r="H76" s="240">
        <f>IF(AND($E76&gt;0,$F76&gt;0),'2. Datu ievade'!$I77,0)</f>
        <v>0</v>
      </c>
      <c r="I76" s="214">
        <f t="shared" si="24"/>
        <v>0</v>
      </c>
      <c r="J76" s="214">
        <f>IF(H76&gt;0,H76*$F76*$E76*'3. Finanšu-statistiskās konst.'!$C$7,0)</f>
        <v>0</v>
      </c>
      <c r="K76" s="214">
        <f>IF($E76&gt;0,H76*'3. Finanšu-statistiskās konst.'!$C$7,0)</f>
        <v>0</v>
      </c>
      <c r="M76" s="213">
        <f>IF(AND($E76&gt;0,$F76&gt;0),'2. Datu ievade'!J77,0)</f>
        <v>0</v>
      </c>
      <c r="N76" s="214">
        <f>IF(M76&gt;0,$F76/'3. Finanšu-statistiskās konst.'!C$41*1000*100*$E76,0)</f>
        <v>0</v>
      </c>
      <c r="O76" s="214">
        <f>IF(M76&gt;0,N76*'3. Finanšu-statistiskās konst.'!C$8,0)</f>
        <v>0</v>
      </c>
      <c r="P76" s="214">
        <f t="shared" si="25"/>
        <v>0</v>
      </c>
      <c r="R76" s="214">
        <f>IF(AND($E76&gt;0,$F76&gt;0),'2. Datu ievade'!K77,0)</f>
        <v>0</v>
      </c>
      <c r="S76" s="214">
        <f t="shared" si="26"/>
        <v>0</v>
      </c>
      <c r="T76" s="214">
        <f>IF(R76&gt;0,S76*'3. Finanšu-statistiskās konst.'!C$10,0)</f>
        <v>0</v>
      </c>
      <c r="U76" s="214">
        <f>IF($E76&gt;0,R76*'3. Finanšu-statistiskās konst.'!C$10,0)</f>
        <v>0</v>
      </c>
      <c r="W76" s="214">
        <f>IF(AND($E76&gt;0,$F76&gt;0),'2. Datu ievade'!L77,0)</f>
        <v>0</v>
      </c>
      <c r="X76" s="241">
        <f>IF(AND($E76&gt;0,$F76&gt;0),'2. Datu ievade'!M77,0)</f>
        <v>0</v>
      </c>
      <c r="Y76" s="242">
        <f t="shared" si="27"/>
        <v>0</v>
      </c>
      <c r="Z76" s="214">
        <f>IF(W76&gt;0,Y76*'3. Finanšu-statistiskās konst.'!C$17,0)</f>
        <v>0</v>
      </c>
      <c r="AA76" s="214">
        <f>IF(W76&gt;0,Z76*'3. Finanšu-statistiskās konst.'!C$16*'3. Finanšu-statistiskās konst.'!C$18,0)</f>
        <v>0</v>
      </c>
      <c r="AB76" s="214">
        <f t="shared" si="28"/>
        <v>0</v>
      </c>
      <c r="AD76" s="214">
        <f>IF(AND($E76&gt;0,$F76&gt;0),'2. Datu ievade'!N77,0)</f>
        <v>0</v>
      </c>
      <c r="AE76" s="214">
        <f t="shared" si="29"/>
        <v>0</v>
      </c>
      <c r="AF76" s="214">
        <f>IF($E76&gt;0,AE76*'3. Finanšu-statistiskās konst.'!C$11,0)</f>
        <v>0</v>
      </c>
      <c r="AG76" s="214">
        <f t="shared" si="30"/>
        <v>0</v>
      </c>
      <c r="AI76" s="214">
        <f t="shared" si="31"/>
        <v>0</v>
      </c>
      <c r="AJ76" s="214">
        <f>IF(AND($E76&gt;0,$F76&gt;0),'2. Datu ievade'!O77,0)</f>
        <v>0</v>
      </c>
      <c r="AL76" s="214">
        <f t="shared" si="32"/>
        <v>0</v>
      </c>
      <c r="AM76" s="214">
        <f>IF(AND($E76&gt;0,$F76&gt;0),'2. Datu ievade'!P77,0)</f>
        <v>0</v>
      </c>
      <c r="AO76" s="214">
        <f t="shared" si="33"/>
        <v>0</v>
      </c>
      <c r="AP76" s="214">
        <f>IF(AND($E76&gt;0,$F76&gt;0),'2. Datu ievade'!Q77,0)</f>
        <v>0</v>
      </c>
    </row>
    <row r="77" spans="2:42" x14ac:dyDescent="0.25">
      <c r="B77" s="298" t="str">
        <f>'2. Datu ievade'!B38:D38</f>
        <v xml:space="preserve">2. lietotāja definēta papildus ģeotelpiskā vienība ekosistēmas/apakšsistēmas līmenī*  </v>
      </c>
      <c r="C77" s="299"/>
      <c r="D77" s="300"/>
      <c r="E77" s="213">
        <f>'2. Datu ievade'!E38</f>
        <v>0</v>
      </c>
      <c r="F77" s="214">
        <f>'2. Datu ievade'!F38</f>
        <v>0</v>
      </c>
      <c r="H77" s="240">
        <f>IF(AND($E77&gt;0,$F77&gt;0),'2. Datu ievade'!$I78,0)</f>
        <v>0</v>
      </c>
      <c r="I77" s="214">
        <f t="shared" si="24"/>
        <v>0</v>
      </c>
      <c r="J77" s="214">
        <f>IF(H77&gt;0,H77*$F77*$E77*'3. Finanšu-statistiskās konst.'!$C$7,0)</f>
        <v>0</v>
      </c>
      <c r="K77" s="214">
        <f>IF($E77&gt;0,H77*'3. Finanšu-statistiskās konst.'!$C$7,0)</f>
        <v>0</v>
      </c>
      <c r="M77" s="213">
        <f>IF(AND($E77&gt;0,$F77&gt;0),'2. Datu ievade'!J78,0)</f>
        <v>0</v>
      </c>
      <c r="N77" s="214">
        <f>IF(M77&gt;0,$F77/'3. Finanšu-statistiskās konst.'!C$41*1000*100*$E77,0)</f>
        <v>0</v>
      </c>
      <c r="O77" s="214">
        <f>IF(M77&gt;0,N77*'3. Finanšu-statistiskās konst.'!C$8,0)</f>
        <v>0</v>
      </c>
      <c r="P77" s="214">
        <f t="shared" si="25"/>
        <v>0</v>
      </c>
      <c r="R77" s="214">
        <f>IF(AND($E77&gt;0,$F77&gt;0),'2. Datu ievade'!K78,0)</f>
        <v>0</v>
      </c>
      <c r="S77" s="214">
        <f t="shared" si="26"/>
        <v>0</v>
      </c>
      <c r="T77" s="214">
        <f>IF(R77&gt;0,S77*'3. Finanšu-statistiskās konst.'!C$10,0)</f>
        <v>0</v>
      </c>
      <c r="U77" s="214">
        <f>IF($E77&gt;0,R77*'3. Finanšu-statistiskās konst.'!C$10,0)</f>
        <v>0</v>
      </c>
      <c r="W77" s="214">
        <f>IF(AND($E77&gt;0,$F77&gt;0),'2. Datu ievade'!L78,0)</f>
        <v>0</v>
      </c>
      <c r="X77" s="241">
        <f>IF(AND($E77&gt;0,$F77&gt;0),'2. Datu ievade'!M78,0)</f>
        <v>0</v>
      </c>
      <c r="Y77" s="242">
        <f t="shared" si="27"/>
        <v>0</v>
      </c>
      <c r="Z77" s="214">
        <f>IF(W77&gt;0,Y77*'3. Finanšu-statistiskās konst.'!C$17,0)</f>
        <v>0</v>
      </c>
      <c r="AA77" s="214">
        <f>IF(W77&gt;0,Z77*'3. Finanšu-statistiskās konst.'!C$16*'3. Finanšu-statistiskās konst.'!C$18,0)</f>
        <v>0</v>
      </c>
      <c r="AB77" s="214">
        <f t="shared" si="28"/>
        <v>0</v>
      </c>
      <c r="AD77" s="214">
        <f>IF(AND($E77&gt;0,$F77&gt;0),'2. Datu ievade'!N78,0)</f>
        <v>0</v>
      </c>
      <c r="AE77" s="214">
        <f t="shared" si="29"/>
        <v>0</v>
      </c>
      <c r="AF77" s="214">
        <f>IF($E77&gt;0,AE77*'3. Finanšu-statistiskās konst.'!C$11,0)</f>
        <v>0</v>
      </c>
      <c r="AG77" s="214">
        <f t="shared" si="30"/>
        <v>0</v>
      </c>
      <c r="AI77" s="214">
        <f t="shared" si="31"/>
        <v>0</v>
      </c>
      <c r="AJ77" s="214">
        <f>IF(AND($E77&gt;0,$F77&gt;0),'2. Datu ievade'!O78,0)</f>
        <v>0</v>
      </c>
      <c r="AL77" s="214">
        <f t="shared" si="32"/>
        <v>0</v>
      </c>
      <c r="AM77" s="214">
        <f>IF(AND($E77&gt;0,$F77&gt;0),'2. Datu ievade'!P78,0)</f>
        <v>0</v>
      </c>
      <c r="AO77" s="214">
        <f t="shared" si="33"/>
        <v>0</v>
      </c>
      <c r="AP77" s="214">
        <f>IF(AND($E77&gt;0,$F77&gt;0),'2. Datu ievade'!Q78,0)</f>
        <v>0</v>
      </c>
    </row>
    <row r="78" spans="2:42" x14ac:dyDescent="0.25">
      <c r="B78" s="298" t="str">
        <f>'2. Datu ievade'!B39:D39</f>
        <v xml:space="preserve">3. lietotāja definēta papildus ģeotelpiskā vienība ekosistēmas/apakšsistēmas līmenī*  </v>
      </c>
      <c r="C78" s="299"/>
      <c r="D78" s="300"/>
      <c r="E78" s="213">
        <f>'2. Datu ievade'!E39</f>
        <v>0</v>
      </c>
      <c r="F78" s="214">
        <f>'2. Datu ievade'!F39</f>
        <v>0</v>
      </c>
      <c r="H78" s="240">
        <f>IF(AND($E78&gt;0,$F78&gt;0),'2. Datu ievade'!$I79,0)</f>
        <v>0</v>
      </c>
      <c r="I78" s="214">
        <f t="shared" si="24"/>
        <v>0</v>
      </c>
      <c r="J78" s="214">
        <f>IF(H78&gt;0,H78*$F78*$E78*'3. Finanšu-statistiskās konst.'!$C$7,0)</f>
        <v>0</v>
      </c>
      <c r="K78" s="214">
        <f>IF($E78&gt;0,H78*'3. Finanšu-statistiskās konst.'!$C$7,0)</f>
        <v>0</v>
      </c>
      <c r="M78" s="213">
        <f>IF(AND($E78&gt;0,$F78&gt;0),'2. Datu ievade'!J79,0)</f>
        <v>0</v>
      </c>
      <c r="N78" s="214">
        <f>IF(M78&gt;0,$F78/'3. Finanšu-statistiskās konst.'!C$41*1000*100*$E78,0)</f>
        <v>0</v>
      </c>
      <c r="O78" s="214">
        <f>IF(M78&gt;0,N78*'3. Finanšu-statistiskās konst.'!C$8,0)</f>
        <v>0</v>
      </c>
      <c r="P78" s="214">
        <f t="shared" si="25"/>
        <v>0</v>
      </c>
      <c r="R78" s="214">
        <f>IF(AND($E78&gt;0,$F78&gt;0),'2. Datu ievade'!K79,0)</f>
        <v>0</v>
      </c>
      <c r="S78" s="214">
        <f t="shared" si="26"/>
        <v>0</v>
      </c>
      <c r="T78" s="214">
        <f>IF(R78&gt;0,S78*'3. Finanšu-statistiskās konst.'!C$10,0)</f>
        <v>0</v>
      </c>
      <c r="U78" s="214">
        <f>IF($E78&gt;0,R78*'3. Finanšu-statistiskās konst.'!C$10,0)</f>
        <v>0</v>
      </c>
      <c r="W78" s="214">
        <f>IF(AND($E78&gt;0,$F78&gt;0),'2. Datu ievade'!L79,0)</f>
        <v>0</v>
      </c>
      <c r="X78" s="241">
        <f>IF(AND($E78&gt;0,$F78&gt;0),'2. Datu ievade'!M79,0)</f>
        <v>0</v>
      </c>
      <c r="Y78" s="242">
        <f t="shared" si="27"/>
        <v>0</v>
      </c>
      <c r="Z78" s="214">
        <f>IF(W78&gt;0,Y78*'3. Finanšu-statistiskās konst.'!C$17,0)</f>
        <v>0</v>
      </c>
      <c r="AA78" s="214">
        <f>IF(W78&gt;0,Z78*'3. Finanšu-statistiskās konst.'!C$16*'3. Finanšu-statistiskās konst.'!C$18,0)</f>
        <v>0</v>
      </c>
      <c r="AB78" s="214">
        <f t="shared" si="28"/>
        <v>0</v>
      </c>
      <c r="AD78" s="214">
        <f>IF(AND($E78&gt;0,$F78&gt;0),'2. Datu ievade'!N79,0)</f>
        <v>0</v>
      </c>
      <c r="AE78" s="214">
        <f t="shared" si="29"/>
        <v>0</v>
      </c>
      <c r="AF78" s="214">
        <f>IF($E78&gt;0,AE78*'3. Finanšu-statistiskās konst.'!C$11,0)</f>
        <v>0</v>
      </c>
      <c r="AG78" s="214">
        <f t="shared" si="30"/>
        <v>0</v>
      </c>
      <c r="AI78" s="214">
        <f t="shared" si="31"/>
        <v>0</v>
      </c>
      <c r="AJ78" s="214">
        <f>IF(AND($E78&gt;0,$F78&gt;0),'2. Datu ievade'!O79,0)</f>
        <v>0</v>
      </c>
      <c r="AL78" s="214">
        <f t="shared" si="32"/>
        <v>0</v>
      </c>
      <c r="AM78" s="214">
        <f>IF(AND($E78&gt;0,$F78&gt;0),'2. Datu ievade'!P79,0)</f>
        <v>0</v>
      </c>
      <c r="AO78" s="214">
        <f t="shared" si="33"/>
        <v>0</v>
      </c>
      <c r="AP78" s="214">
        <f>IF(AND($E78&gt;0,$F78&gt;0),'2. Datu ievade'!Q79,0)</f>
        <v>0</v>
      </c>
    </row>
    <row r="79" spans="2:42" x14ac:dyDescent="0.25">
      <c r="B79" s="298" t="str">
        <f>'2. Datu ievade'!B40:D40</f>
        <v xml:space="preserve">4. lietotāja definēta papildus ģeotelpiskā vienība ekosistēmas/apakšsistēmas līmenī*  </v>
      </c>
      <c r="C79" s="299"/>
      <c r="D79" s="300"/>
      <c r="E79" s="213">
        <f>'2. Datu ievade'!E40</f>
        <v>0</v>
      </c>
      <c r="F79" s="214">
        <f>'2. Datu ievade'!F40</f>
        <v>0</v>
      </c>
      <c r="H79" s="240">
        <f>IF(AND($E79&gt;0,$F79&gt;0),'2. Datu ievade'!$I80,0)</f>
        <v>0</v>
      </c>
      <c r="I79" s="214">
        <f t="shared" si="24"/>
        <v>0</v>
      </c>
      <c r="J79" s="214">
        <f>IF(H79&gt;0,H79*$F79*$E79*'3. Finanšu-statistiskās konst.'!$C$7,0)</f>
        <v>0</v>
      </c>
      <c r="K79" s="214">
        <f>IF($E79&gt;0,H79*'3. Finanšu-statistiskās konst.'!$C$7,0)</f>
        <v>0</v>
      </c>
      <c r="M79" s="213">
        <f>IF(AND($E79&gt;0,$F79&gt;0),'2. Datu ievade'!J80,0)</f>
        <v>0</v>
      </c>
      <c r="N79" s="214">
        <f>IF(M79&gt;0,$F79/'3. Finanšu-statistiskās konst.'!C$41*1000*100*$E79,0)</f>
        <v>0</v>
      </c>
      <c r="O79" s="214">
        <f>IF(M79&gt;0,N79*'3. Finanšu-statistiskās konst.'!C$8,0)</f>
        <v>0</v>
      </c>
      <c r="P79" s="214">
        <f t="shared" si="25"/>
        <v>0</v>
      </c>
      <c r="R79" s="214">
        <f>IF(AND($E79&gt;0,$F79&gt;0),'2. Datu ievade'!K80,0)</f>
        <v>0</v>
      </c>
      <c r="S79" s="214">
        <f t="shared" si="26"/>
        <v>0</v>
      </c>
      <c r="T79" s="214">
        <f>IF(R79&gt;0,S79*'3. Finanšu-statistiskās konst.'!C$10,0)</f>
        <v>0</v>
      </c>
      <c r="U79" s="214">
        <f>IF($E79&gt;0,R79*'3. Finanšu-statistiskās konst.'!C$10,0)</f>
        <v>0</v>
      </c>
      <c r="W79" s="214">
        <f>IF(AND($E79&gt;0,$F79&gt;0),'2. Datu ievade'!L80,0)</f>
        <v>0</v>
      </c>
      <c r="X79" s="241">
        <f>IF(AND($E79&gt;0,$F79&gt;0),'2. Datu ievade'!M80,0)</f>
        <v>0</v>
      </c>
      <c r="Y79" s="242">
        <f t="shared" si="27"/>
        <v>0</v>
      </c>
      <c r="Z79" s="214">
        <f>IF(W79&gt;0,Y79*'3. Finanšu-statistiskās konst.'!C$17,0)</f>
        <v>0</v>
      </c>
      <c r="AA79" s="214">
        <f>IF(W79&gt;0,Z79*'3. Finanšu-statistiskās konst.'!C$16*'3. Finanšu-statistiskās konst.'!C$18,0)</f>
        <v>0</v>
      </c>
      <c r="AB79" s="214">
        <f t="shared" si="28"/>
        <v>0</v>
      </c>
      <c r="AD79" s="214">
        <f>IF(AND($E79&gt;0,$F79&gt;0),'2. Datu ievade'!N80,0)</f>
        <v>0</v>
      </c>
      <c r="AE79" s="214">
        <f t="shared" si="29"/>
        <v>0</v>
      </c>
      <c r="AF79" s="214">
        <f>IF($E79&gt;0,AE79*'3. Finanšu-statistiskās konst.'!C$11,0)</f>
        <v>0</v>
      </c>
      <c r="AG79" s="214">
        <f t="shared" si="30"/>
        <v>0</v>
      </c>
      <c r="AI79" s="214">
        <f t="shared" si="31"/>
        <v>0</v>
      </c>
      <c r="AJ79" s="214">
        <f>IF(AND($E79&gt;0,$F79&gt;0),'2. Datu ievade'!O80,0)</f>
        <v>0</v>
      </c>
      <c r="AL79" s="214">
        <f t="shared" si="32"/>
        <v>0</v>
      </c>
      <c r="AM79" s="214">
        <f>IF(AND($E79&gt;0,$F79&gt;0),'2. Datu ievade'!P80,0)</f>
        <v>0</v>
      </c>
      <c r="AO79" s="214">
        <f t="shared" si="33"/>
        <v>0</v>
      </c>
      <c r="AP79" s="214">
        <f>IF(AND($E79&gt;0,$F79&gt;0),'2. Datu ievade'!Q80,0)</f>
        <v>0</v>
      </c>
    </row>
    <row r="80" spans="2:42" ht="8.1" customHeight="1" x14ac:dyDescent="0.25">
      <c r="E80" s="218"/>
      <c r="H80" s="218"/>
    </row>
    <row r="81" spans="2:42" s="220" customFormat="1" x14ac:dyDescent="0.25">
      <c r="D81" s="221" t="str">
        <f>D40</f>
        <v>KOPĀ:</v>
      </c>
      <c r="E81" s="222"/>
      <c r="F81" s="223">
        <f>SUM(F48:F80)</f>
        <v>132.85</v>
      </c>
      <c r="H81" s="222"/>
      <c r="I81" s="223">
        <f>SUM(I48:I79)</f>
        <v>18213.36</v>
      </c>
      <c r="J81" s="223">
        <f>SUM(J48:J79)</f>
        <v>182133.6</v>
      </c>
      <c r="K81" s="223">
        <f>J81/F81</f>
        <v>1370.9717726759504</v>
      </c>
      <c r="M81" s="223"/>
      <c r="N81" s="223">
        <f>SUM(N48:N79)</f>
        <v>12.269532864820173</v>
      </c>
      <c r="O81" s="223">
        <f>SUM(O48:O79)</f>
        <v>153.36916081025217</v>
      </c>
      <c r="P81" s="223">
        <f>O81/F81</f>
        <v>1.1544536003782626</v>
      </c>
      <c r="R81" s="223"/>
      <c r="S81" s="223">
        <f>SUM(S48:S79)</f>
        <v>1800.3280000000002</v>
      </c>
      <c r="T81" s="223">
        <f>SUM(T48:T79)</f>
        <v>109729.99160000002</v>
      </c>
      <c r="U81" s="223">
        <f>T81/F81</f>
        <v>825.96907489650005</v>
      </c>
      <c r="W81" s="223"/>
      <c r="X81" s="223"/>
      <c r="Y81" s="223">
        <f>SUM(Y48:Y79)</f>
        <v>3.0360000000000005</v>
      </c>
      <c r="Z81" s="223">
        <f>SUM(Z48:Z79)</f>
        <v>7590</v>
      </c>
      <c r="AA81" s="223">
        <f>SUM(AA48:AA79)</f>
        <v>189750</v>
      </c>
      <c r="AB81" s="223">
        <f>AA81/F81</f>
        <v>1428.3025969138125</v>
      </c>
      <c r="AD81" s="223"/>
      <c r="AE81" s="223">
        <f>SUM(AE48:AE79)</f>
        <v>631.202</v>
      </c>
      <c r="AF81" s="223">
        <f>SUM(AF48:AF79)</f>
        <v>12624.039999999999</v>
      </c>
      <c r="AG81" s="223">
        <f>AF81/F81</f>
        <v>95.024764772299577</v>
      </c>
      <c r="AI81" s="223">
        <f>SUM(AI48:AI79)</f>
        <v>0</v>
      </c>
      <c r="AJ81" s="223">
        <f>AI81/F81</f>
        <v>0</v>
      </c>
      <c r="AL81" s="223">
        <f>SUM(AL48:AL79)</f>
        <v>0</v>
      </c>
      <c r="AM81" s="223">
        <f>AL81/F81</f>
        <v>0</v>
      </c>
      <c r="AO81" s="223">
        <f>SUM(AO48:AO79)</f>
        <v>0</v>
      </c>
      <c r="AP81" s="223">
        <f>AO81/F81</f>
        <v>0</v>
      </c>
    </row>
    <row r="84" spans="2:42" x14ac:dyDescent="0.25">
      <c r="B84" s="398" t="s">
        <v>261</v>
      </c>
      <c r="C84" s="398"/>
      <c r="D84" s="398"/>
      <c r="E84" s="398"/>
      <c r="F84" s="398"/>
    </row>
    <row r="85" spans="2:42" ht="2.1" customHeight="1" x14ac:dyDescent="0.25">
      <c r="B85" s="236"/>
      <c r="C85" s="236"/>
      <c r="D85" s="236"/>
      <c r="E85" s="236"/>
      <c r="F85" s="236"/>
    </row>
    <row r="86" spans="2:42" x14ac:dyDescent="0.25">
      <c r="B86" s="398" t="s">
        <v>299</v>
      </c>
      <c r="C86" s="398"/>
      <c r="D86" s="398"/>
      <c r="E86" s="398"/>
      <c r="F86" s="398"/>
      <c r="H86" s="208"/>
      <c r="I86" s="208"/>
      <c r="J86" s="208"/>
      <c r="K86" s="208"/>
      <c r="M86" s="208"/>
      <c r="N86" s="208"/>
      <c r="O86" s="208"/>
      <c r="P86" s="208"/>
      <c r="R86" s="208"/>
      <c r="S86" s="208"/>
      <c r="T86" s="208"/>
      <c r="U86" s="208"/>
    </row>
    <row r="87" spans="2:42" s="243" customFormat="1" ht="62.1" customHeight="1" x14ac:dyDescent="0.25">
      <c r="B87" s="395" t="s">
        <v>242</v>
      </c>
      <c r="C87" s="396"/>
      <c r="D87" s="396"/>
      <c r="E87" s="396"/>
      <c r="F87" s="397"/>
      <c r="H87" s="389" t="s">
        <v>202</v>
      </c>
      <c r="I87" s="390"/>
      <c r="J87" s="390"/>
      <c r="K87" s="391"/>
      <c r="M87" s="392" t="s">
        <v>203</v>
      </c>
      <c r="N87" s="393"/>
      <c r="O87" s="393"/>
      <c r="P87" s="394"/>
      <c r="R87" s="392" t="s">
        <v>204</v>
      </c>
      <c r="S87" s="393"/>
      <c r="T87" s="393"/>
      <c r="U87" s="394"/>
      <c r="W87" s="389" t="s">
        <v>205</v>
      </c>
      <c r="X87" s="390"/>
      <c r="Y87" s="390"/>
      <c r="Z87" s="390"/>
      <c r="AA87" s="390"/>
      <c r="AB87" s="391"/>
      <c r="AD87" s="389" t="s">
        <v>206</v>
      </c>
      <c r="AE87" s="390"/>
      <c r="AF87" s="390"/>
      <c r="AG87" s="391"/>
      <c r="AI87" s="387" t="str">
        <f>AI46</f>
        <v>A6 - Lietotāja definēta un aprēķināta papildus indikatora vērtība</v>
      </c>
      <c r="AJ87" s="388"/>
      <c r="AL87" s="387" t="str">
        <f>AL46</f>
        <v>A7 - Lietotāja definēta un aprēķināta papildus indikatora vērtība</v>
      </c>
      <c r="AM87" s="388"/>
      <c r="AO87" s="387" t="str">
        <f>AO46</f>
        <v>A8 - Lietotāja definēta un aprēķināta papildus indikatora vērtība</v>
      </c>
      <c r="AP87" s="388"/>
    </row>
    <row r="88" spans="2:42" ht="80.099999999999994" customHeight="1" x14ac:dyDescent="0.25">
      <c r="B88" s="295" t="str">
        <f>B47</f>
        <v xml:space="preserve">Ģeotelpiskās vienības pēc zemes seguma veida
Ekosistēma // Apakšsistēma/ģeotelpiskā vienība (1.līmenis) // Apakšsistēma/ģeotelpiskā vienība (2.līmenis)
</v>
      </c>
      <c r="C88" s="295"/>
      <c r="D88" s="295"/>
      <c r="E88" s="210" t="str">
        <f>E47</f>
        <v>Attiecināms
1/0</v>
      </c>
      <c r="F88" s="210" t="str">
        <f>F47</f>
        <v>Precizētā platība (ha):
nekontrolēta attīstība
(scenārijs 3)</v>
      </c>
      <c r="H88" s="212" t="str">
        <f>H47</f>
        <v>Potenciālā ogu raža kg/ha</v>
      </c>
      <c r="I88" s="211" t="s">
        <v>24</v>
      </c>
      <c r="J88" s="211" t="s">
        <v>25</v>
      </c>
      <c r="K88" s="211" t="s">
        <v>26</v>
      </c>
      <c r="M88" s="238" t="str">
        <f>M47</f>
        <v>Atļautais nēģu murdu skaits</v>
      </c>
      <c r="N88" s="238" t="s">
        <v>27</v>
      </c>
      <c r="O88" s="238" t="s">
        <v>25</v>
      </c>
      <c r="P88" s="238" t="s">
        <v>26</v>
      </c>
      <c r="R88" s="211" t="str">
        <f>R47</f>
        <v>Potenciāli iegūstamā koksnes kraja m3/ha</v>
      </c>
      <c r="S88" s="211" t="s">
        <v>121</v>
      </c>
      <c r="T88" s="211" t="s">
        <v>25</v>
      </c>
      <c r="U88" s="211" t="s">
        <v>26</v>
      </c>
      <c r="W88" s="211" t="str">
        <f>W47</f>
        <v>Ārstniecības augu kvalitātīvais rādītājs</v>
      </c>
      <c r="X88" s="211" t="str">
        <f>X47</f>
        <v>Ārstniecības augu vidējais segums (%)</v>
      </c>
      <c r="Y88" s="239" t="s">
        <v>126</v>
      </c>
      <c r="Z88" s="211" t="s">
        <v>127</v>
      </c>
      <c r="AA88" s="211" t="s">
        <v>25</v>
      </c>
      <c r="AB88" s="211" t="s">
        <v>26</v>
      </c>
      <c r="AD88" s="211" t="str">
        <f>AD47</f>
        <v>Potenciālais koksnes krājas apjoms enerģētikas vajadzībām, m3/ha</v>
      </c>
      <c r="AE88" s="211" t="s">
        <v>131</v>
      </c>
      <c r="AF88" s="211" t="s">
        <v>25</v>
      </c>
      <c r="AG88" s="211" t="s">
        <v>26</v>
      </c>
      <c r="AI88" s="211" t="str">
        <f>AI47</f>
        <v>Monetārā vērtība
EUR</v>
      </c>
      <c r="AJ88" s="211" t="s">
        <v>26</v>
      </c>
      <c r="AL88" s="211" t="str">
        <f>AL47</f>
        <v>Monetārā vērtība
EUR</v>
      </c>
      <c r="AM88" s="211" t="s">
        <v>26</v>
      </c>
      <c r="AO88" s="211" t="str">
        <f>AO47</f>
        <v>Monetārā vērtība
EUR</v>
      </c>
      <c r="AP88" s="211" t="s">
        <v>26</v>
      </c>
    </row>
    <row r="89" spans="2:42" x14ac:dyDescent="0.25">
      <c r="B89" s="315" t="str">
        <f>B48</f>
        <v>Pludmale</v>
      </c>
      <c r="C89" s="315"/>
      <c r="D89" s="315"/>
      <c r="E89" s="213">
        <f>'2. Datu ievade'!E9</f>
        <v>1</v>
      </c>
      <c r="F89" s="214">
        <f>'2. Datu ievade'!H9</f>
        <v>16.399999999999999</v>
      </c>
      <c r="H89" s="240">
        <f>IF(AND($E89&gt;0,$F89&gt;0),'2. Datu ievade'!I9,0)</f>
        <v>0</v>
      </c>
      <c r="I89" s="214">
        <f t="shared" ref="I89" si="35">IF(H89&gt;0,H89*$F89*$E89,0)</f>
        <v>0</v>
      </c>
      <c r="J89" s="214">
        <f>IF(H89&gt;0,H89*$F89*$E89*'3. Finanšu-statistiskās konst.'!$C$7,0)</f>
        <v>0</v>
      </c>
      <c r="K89" s="214">
        <f>IF($E89&gt;0,H89*'3. Finanšu-statistiskās konst.'!$C$7,0)</f>
        <v>0</v>
      </c>
      <c r="M89" s="213">
        <f>IF(AND($E89&gt;0,$F89&gt;0),'2. Datu ievade'!J9,0)</f>
        <v>0</v>
      </c>
      <c r="N89" s="214">
        <f>IF(M89&gt;0,$F89/'3. Finanšu-statistiskās konst.'!C$41*1000*100*$E89,0)</f>
        <v>0</v>
      </c>
      <c r="O89" s="214">
        <f>IF(M89&gt;0,N89*'3. Finanšu-statistiskās konst.'!C$8,0)</f>
        <v>0</v>
      </c>
      <c r="P89" s="214">
        <f t="shared" ref="P89" si="36">IF($F89=0,0,O89/$F89)</f>
        <v>0</v>
      </c>
      <c r="R89" s="214">
        <f>IF(AND($E89&gt;0,$F89&gt;0),'2. Datu ievade'!K9,0)</f>
        <v>0</v>
      </c>
      <c r="S89" s="214">
        <f t="shared" ref="S89" si="37">IF(R89&gt;0,R89*$E89*$F89,0)</f>
        <v>0</v>
      </c>
      <c r="T89" s="214">
        <f>IF(R89&gt;0,S89*'3. Finanšu-statistiskās konst.'!C$10,0)</f>
        <v>0</v>
      </c>
      <c r="U89" s="214">
        <f>IF($E89&gt;0,R89*'3. Finanšu-statistiskās konst.'!C$10,0)</f>
        <v>0</v>
      </c>
      <c r="W89" s="214">
        <f>IF(AND($E89&gt;0,$F89&gt;0),'2. Datu ievade'!L9,0)</f>
        <v>0</v>
      </c>
      <c r="X89" s="241">
        <f>IF(AND($E89&gt;0,$F89&gt;0),'2. Datu ievade'!M9,0)</f>
        <v>0</v>
      </c>
      <c r="Y89" s="242">
        <f t="shared" ref="Y89" si="38">IF(W89&gt;0,X89*$E89*$F89,0)</f>
        <v>0</v>
      </c>
      <c r="Z89" s="214">
        <f>IF(W89&gt;0,Y89*'3. Finanšu-statistiskās konst.'!C$17,0)</f>
        <v>0</v>
      </c>
      <c r="AA89" s="214">
        <f>IF(W89&gt;0,Z89*'3. Finanšu-statistiskās konst.'!C$16*'3. Finanšu-statistiskās konst.'!C$18,0)</f>
        <v>0</v>
      </c>
      <c r="AB89" s="214">
        <f t="shared" ref="AB89" si="39">IF($F89=0,0,AA89/F89)</f>
        <v>0</v>
      </c>
      <c r="AD89" s="214">
        <f>IF(AND($E89&gt;0,$F89&gt;0),'2. Datu ievade'!N9,0)</f>
        <v>0</v>
      </c>
      <c r="AE89" s="214">
        <f t="shared" ref="AE89" si="40">IF($E89&gt;0,AD89*E89*F89,0)</f>
        <v>0</v>
      </c>
      <c r="AF89" s="214">
        <f>IF($E89&gt;0,AE89*'3. Finanšu-statistiskās konst.'!C$11,0)</f>
        <v>0</v>
      </c>
      <c r="AG89" s="214">
        <f t="shared" ref="AG89" si="41">IF(F89=0,0,AF89/F89)</f>
        <v>0</v>
      </c>
      <c r="AI89" s="214">
        <f>AJ89*F89</f>
        <v>0</v>
      </c>
      <c r="AJ89" s="214">
        <f>IF(AND($E89&gt;0,$F89&gt;0),'2. Datu ievade'!O9,0)</f>
        <v>0</v>
      </c>
      <c r="AL89" s="214">
        <f>AM89*F89</f>
        <v>0</v>
      </c>
      <c r="AM89" s="214">
        <f>IF(AND($E89&gt;0,$F89&gt;0),'2. Datu ievade'!P9,0)</f>
        <v>0</v>
      </c>
      <c r="AO89" s="214">
        <f>AP89*F89</f>
        <v>0</v>
      </c>
      <c r="AP89" s="214">
        <f>IF(AND($E89&gt;0,$F89&gt;0),'2. Datu ievade'!Q9,0)</f>
        <v>0</v>
      </c>
    </row>
    <row r="90" spans="2:42" x14ac:dyDescent="0.25">
      <c r="B90" s="319" t="str">
        <f>B49</f>
        <v>Kāpas</v>
      </c>
      <c r="C90" s="315" t="str">
        <f>C49</f>
        <v>Embrionālās kāpas (biotops 2110)</v>
      </c>
      <c r="D90" s="315"/>
      <c r="E90" s="213">
        <f>'2. Datu ievade'!E10</f>
        <v>1</v>
      </c>
      <c r="F90" s="214">
        <f>'2. Datu ievade'!H10</f>
        <v>0.85</v>
      </c>
      <c r="H90" s="240">
        <f>IF(AND($E90&gt;0,$F90&gt;0),'2. Datu ievade'!I10,0)</f>
        <v>0</v>
      </c>
      <c r="I90" s="214">
        <f t="shared" ref="I90:I120" si="42">IF(H90&gt;0,H90*$F90*$E90,0)</f>
        <v>0</v>
      </c>
      <c r="J90" s="214">
        <f>IF(H90&gt;0,H90*$F90*$E90*'3. Finanšu-statistiskās konst.'!$C$7,0)</f>
        <v>0</v>
      </c>
      <c r="K90" s="214">
        <f>IF($E90&gt;0,H90*'3. Finanšu-statistiskās konst.'!$C$7,0)</f>
        <v>0</v>
      </c>
      <c r="M90" s="213">
        <f>IF(AND($E90&gt;0,$F90&gt;0),'2. Datu ievade'!J10,0)</f>
        <v>0</v>
      </c>
      <c r="N90" s="214">
        <f>IF(M90&gt;0,$F90/'3. Finanšu-statistiskās konst.'!C$41*1000*100*$E90,0)</f>
        <v>0</v>
      </c>
      <c r="O90" s="214">
        <f>IF(M90&gt;0,N90*'3. Finanšu-statistiskās konst.'!C$8,0)</f>
        <v>0</v>
      </c>
      <c r="P90" s="214">
        <f t="shared" ref="P90:P120" si="43">IF($F90=0,0,O90/$F90)</f>
        <v>0</v>
      </c>
      <c r="R90" s="214">
        <f>IF(AND($E90&gt;0,$F90&gt;0),'2. Datu ievade'!K10,0)</f>
        <v>0</v>
      </c>
      <c r="S90" s="214">
        <f t="shared" ref="S90:S120" si="44">IF(R90&gt;0,R90*$E90*$F90,0)</f>
        <v>0</v>
      </c>
      <c r="T90" s="214">
        <f>IF(R90&gt;0,S90*'3. Finanšu-statistiskās konst.'!C$10,0)</f>
        <v>0</v>
      </c>
      <c r="U90" s="214">
        <f>IF($E90&gt;0,R90*'3. Finanšu-statistiskās konst.'!C$10,0)</f>
        <v>0</v>
      </c>
      <c r="W90" s="214">
        <f>IF(AND($E90&gt;0,$F90&gt;0),'2. Datu ievade'!L10,0)</f>
        <v>0</v>
      </c>
      <c r="X90" s="241">
        <f>IF(AND($E90&gt;0,$F90&gt;0),'2. Datu ievade'!M10,0)</f>
        <v>0</v>
      </c>
      <c r="Y90" s="242">
        <f t="shared" ref="Y90:Y120" si="45">IF(W90&gt;0,X90*$E90*$F90,0)</f>
        <v>0</v>
      </c>
      <c r="Z90" s="214">
        <f>IF(W90&gt;0,Y90*'3. Finanšu-statistiskās konst.'!C$17,0)</f>
        <v>0</v>
      </c>
      <c r="AA90" s="214">
        <f>IF(W90&gt;0,Z90*'3. Finanšu-statistiskās konst.'!C$16*'3. Finanšu-statistiskās konst.'!C$18,0)</f>
        <v>0</v>
      </c>
      <c r="AB90" s="214">
        <f t="shared" ref="AB90:AB120" si="46">IF($F90=0,0,AA90/F90)</f>
        <v>0</v>
      </c>
      <c r="AD90" s="214">
        <f>IF(AND($E90&gt;0,$F90&gt;0),'2. Datu ievade'!N10,0)</f>
        <v>0</v>
      </c>
      <c r="AE90" s="214">
        <f t="shared" ref="AE90:AE120" si="47">IF($E90&gt;0,AD90*E90*F90,0)</f>
        <v>0</v>
      </c>
      <c r="AF90" s="214">
        <f>IF($E90&gt;0,AE90*'3. Finanšu-statistiskās konst.'!C$11,0)</f>
        <v>0</v>
      </c>
      <c r="AG90" s="214">
        <f t="shared" ref="AG90:AG120" si="48">IF(F90=0,0,AF90/F90)</f>
        <v>0</v>
      </c>
      <c r="AI90" s="214">
        <f t="shared" ref="AI90:AI120" si="49">AJ90*F90</f>
        <v>0</v>
      </c>
      <c r="AJ90" s="214">
        <f>IF(AND($E90&gt;0,$F90&gt;0),'2. Datu ievade'!O10,0)</f>
        <v>0</v>
      </c>
      <c r="AL90" s="214">
        <f t="shared" ref="AL90:AL120" si="50">AM90*F90</f>
        <v>0</v>
      </c>
      <c r="AM90" s="214">
        <f>IF(AND($E90&gt;0,$F90&gt;0),'2. Datu ievade'!P10,0)</f>
        <v>0</v>
      </c>
      <c r="AO90" s="214">
        <f t="shared" ref="AO90:AO120" si="51">AP90*F90</f>
        <v>0</v>
      </c>
      <c r="AP90" s="214">
        <f>IF(AND($E90&gt;0,$F90&gt;0),'2. Datu ievade'!Q10,0)</f>
        <v>0</v>
      </c>
    </row>
    <row r="91" spans="2:42" x14ac:dyDescent="0.25">
      <c r="B91" s="320"/>
      <c r="C91" s="315" t="str">
        <f t="shared" ref="C91:C94" si="52">C50</f>
        <v>Priekškāpas (biotops 2120)</v>
      </c>
      <c r="D91" s="315"/>
      <c r="E91" s="213">
        <f>'2. Datu ievade'!E11</f>
        <v>1</v>
      </c>
      <c r="F91" s="214">
        <f>'2. Datu ievade'!H11</f>
        <v>8.3800000000000008</v>
      </c>
      <c r="H91" s="240">
        <f>IF(AND($E91&gt;0,$F91&gt;0),'2. Datu ievade'!I11,0)</f>
        <v>0</v>
      </c>
      <c r="I91" s="214">
        <f t="shared" si="42"/>
        <v>0</v>
      </c>
      <c r="J91" s="214">
        <f>IF(H91&gt;0,H91*$F91*$E91*'3. Finanšu-statistiskās konst.'!$C$7,0)</f>
        <v>0</v>
      </c>
      <c r="K91" s="214">
        <f>IF($E91&gt;0,H91*'3. Finanšu-statistiskās konst.'!$C$7,0)</f>
        <v>0</v>
      </c>
      <c r="M91" s="213">
        <f>IF(AND($E91&gt;0,$F91&gt;0),'2. Datu ievade'!J11,0)</f>
        <v>0</v>
      </c>
      <c r="N91" s="214">
        <f>IF(M91&gt;0,$F91/'3. Finanšu-statistiskās konst.'!C$41*1000*100*$E91,0)</f>
        <v>0</v>
      </c>
      <c r="O91" s="214">
        <f>IF(M91&gt;0,N91*'3. Finanšu-statistiskās konst.'!C$8,0)</f>
        <v>0</v>
      </c>
      <c r="P91" s="214">
        <f t="shared" si="43"/>
        <v>0</v>
      </c>
      <c r="R91" s="214">
        <f>IF(AND($E91&gt;0,$F91&gt;0),'2. Datu ievade'!K11,0)</f>
        <v>0</v>
      </c>
      <c r="S91" s="214">
        <f t="shared" si="44"/>
        <v>0</v>
      </c>
      <c r="T91" s="214">
        <f>IF(R91&gt;0,S91*'3. Finanšu-statistiskās konst.'!C$10,0)</f>
        <v>0</v>
      </c>
      <c r="U91" s="214">
        <f>IF($E91&gt;0,R91*'3. Finanšu-statistiskās konst.'!C$10,0)</f>
        <v>0</v>
      </c>
      <c r="W91" s="214">
        <f>IF(AND($E91&gt;0,$F91&gt;0),'2. Datu ievade'!L11,0)</f>
        <v>0</v>
      </c>
      <c r="X91" s="241">
        <f>IF(AND($E91&gt;0,$F91&gt;0),'2. Datu ievade'!M11,0)</f>
        <v>0</v>
      </c>
      <c r="Y91" s="242">
        <f t="shared" si="45"/>
        <v>0</v>
      </c>
      <c r="Z91" s="214">
        <f>IF(W91&gt;0,Y91*'3. Finanšu-statistiskās konst.'!C$17,0)</f>
        <v>0</v>
      </c>
      <c r="AA91" s="214">
        <f>IF(W91&gt;0,Z91*'3. Finanšu-statistiskās konst.'!C$16*'3. Finanšu-statistiskās konst.'!C$18,0)</f>
        <v>0</v>
      </c>
      <c r="AB91" s="214">
        <f t="shared" si="46"/>
        <v>0</v>
      </c>
      <c r="AD91" s="214">
        <f>IF(AND($E91&gt;0,$F91&gt;0),'2. Datu ievade'!N11,0)</f>
        <v>0</v>
      </c>
      <c r="AE91" s="214">
        <f t="shared" si="47"/>
        <v>0</v>
      </c>
      <c r="AF91" s="214">
        <f>IF($E91&gt;0,AE91*'3. Finanšu-statistiskās konst.'!C$11,0)</f>
        <v>0</v>
      </c>
      <c r="AG91" s="214">
        <f t="shared" si="48"/>
        <v>0</v>
      </c>
      <c r="AI91" s="214">
        <f t="shared" si="49"/>
        <v>0</v>
      </c>
      <c r="AJ91" s="214">
        <f>IF(AND($E91&gt;0,$F91&gt;0),'2. Datu ievade'!O11,0)</f>
        <v>0</v>
      </c>
      <c r="AL91" s="214">
        <f t="shared" si="50"/>
        <v>0</v>
      </c>
      <c r="AM91" s="214">
        <f>IF(AND($E91&gt;0,$F91&gt;0),'2. Datu ievade'!P11,0)</f>
        <v>0</v>
      </c>
      <c r="AO91" s="214">
        <f t="shared" si="51"/>
        <v>0</v>
      </c>
      <c r="AP91" s="214">
        <f>IF(AND($E91&gt;0,$F91&gt;0),'2. Datu ievade'!Q11,0)</f>
        <v>0</v>
      </c>
    </row>
    <row r="92" spans="2:42" ht="29.85" customHeight="1" x14ac:dyDescent="0.25">
      <c r="B92" s="320"/>
      <c r="C92" s="332" t="str">
        <f t="shared" si="52"/>
        <v>Lietotāja definēta papildus ģeotelpiskā vienība (citi jūras un iesāļu augteņu biotopi un/vai piejūras un iekšzemes kāpu biotopi)</v>
      </c>
      <c r="D92" s="332"/>
      <c r="E92" s="213">
        <f>'2. Datu ievade'!E12</f>
        <v>0</v>
      </c>
      <c r="F92" s="214">
        <f>'2. Datu ievade'!H12</f>
        <v>0</v>
      </c>
      <c r="H92" s="240">
        <f>IF(AND($E92&gt;0,$F92&gt;0),'2. Datu ievade'!I12,0)</f>
        <v>0</v>
      </c>
      <c r="I92" s="214">
        <f t="shared" si="42"/>
        <v>0</v>
      </c>
      <c r="J92" s="214">
        <f>IF(H92&gt;0,H92*$F92*$E92*'3. Finanšu-statistiskās konst.'!$C$7,0)</f>
        <v>0</v>
      </c>
      <c r="K92" s="214">
        <f>IF($E92&gt;0,H92*'3. Finanšu-statistiskās konst.'!$C$7,0)</f>
        <v>0</v>
      </c>
      <c r="M92" s="213">
        <f>IF(AND($E92&gt;0,$F92&gt;0),'2. Datu ievade'!J12,0)</f>
        <v>0</v>
      </c>
      <c r="N92" s="214">
        <f>IF(M92&gt;0,$F92/'3. Finanšu-statistiskās konst.'!C$41*1000*100*$E92,0)</f>
        <v>0</v>
      </c>
      <c r="O92" s="214">
        <f>IF(M92&gt;0,N92*'3. Finanšu-statistiskās konst.'!C$8,0)</f>
        <v>0</v>
      </c>
      <c r="P92" s="214">
        <f t="shared" si="43"/>
        <v>0</v>
      </c>
      <c r="R92" s="214">
        <f>IF(AND($E92&gt;0,$F92&gt;0),'2. Datu ievade'!K12,0)</f>
        <v>0</v>
      </c>
      <c r="S92" s="214">
        <f t="shared" si="44"/>
        <v>0</v>
      </c>
      <c r="T92" s="214">
        <f>IF(R92&gt;0,S92*'3. Finanšu-statistiskās konst.'!C$10,0)</f>
        <v>0</v>
      </c>
      <c r="U92" s="214">
        <f>IF($E92&gt;0,R92*'3. Finanšu-statistiskās konst.'!C$10,0)</f>
        <v>0</v>
      </c>
      <c r="W92" s="214">
        <f>IF(AND($E92&gt;0,$F92&gt;0),'2. Datu ievade'!L12,0)</f>
        <v>0</v>
      </c>
      <c r="X92" s="241">
        <f>IF(AND($E92&gt;0,$F92&gt;0),'2. Datu ievade'!M12,0)</f>
        <v>0</v>
      </c>
      <c r="Y92" s="242">
        <f t="shared" si="45"/>
        <v>0</v>
      </c>
      <c r="Z92" s="214">
        <f>IF(W92&gt;0,Y92*'3. Finanšu-statistiskās konst.'!C$17,0)</f>
        <v>0</v>
      </c>
      <c r="AA92" s="214">
        <f>IF(W92&gt;0,Z92*'3. Finanšu-statistiskās konst.'!C$16*'3. Finanšu-statistiskās konst.'!C$18,0)</f>
        <v>0</v>
      </c>
      <c r="AB92" s="214">
        <f t="shared" si="46"/>
        <v>0</v>
      </c>
      <c r="AD92" s="214">
        <f>IF(AND($E92&gt;0,$F92&gt;0),'2. Datu ievade'!N12,0)</f>
        <v>0</v>
      </c>
      <c r="AE92" s="214">
        <f t="shared" si="47"/>
        <v>0</v>
      </c>
      <c r="AF92" s="214">
        <f>IF($E92&gt;0,AE92*'3. Finanšu-statistiskās konst.'!C$11,0)</f>
        <v>0</v>
      </c>
      <c r="AG92" s="214">
        <f t="shared" si="48"/>
        <v>0</v>
      </c>
      <c r="AI92" s="214">
        <f t="shared" si="49"/>
        <v>0</v>
      </c>
      <c r="AJ92" s="214">
        <f>IF(AND($E92&gt;0,$F92&gt;0),'2. Datu ievade'!O12,0)</f>
        <v>0</v>
      </c>
      <c r="AL92" s="214">
        <f t="shared" si="50"/>
        <v>0</v>
      </c>
      <c r="AM92" s="214">
        <f>IF(AND($E92&gt;0,$F92&gt;0),'2. Datu ievade'!P12,0)</f>
        <v>0</v>
      </c>
      <c r="AO92" s="214">
        <f t="shared" si="51"/>
        <v>0</v>
      </c>
      <c r="AP92" s="214">
        <f>IF(AND($E92&gt;0,$F92&gt;0),'2. Datu ievade'!Q12,0)</f>
        <v>0</v>
      </c>
    </row>
    <row r="93" spans="2:42" ht="28.5" customHeight="1" x14ac:dyDescent="0.25">
      <c r="B93" s="320"/>
      <c r="C93" s="332" t="str">
        <f t="shared" si="52"/>
        <v>Lietotāja definēta papildus ģeotelpiskā vienība (citi jūras un iesāļu augteņu biotopi un/vai piejūras un iekšzemes kāpu biotopi)</v>
      </c>
      <c r="D93" s="332"/>
      <c r="E93" s="213">
        <f>'2. Datu ievade'!E13</f>
        <v>0</v>
      </c>
      <c r="F93" s="214">
        <f>'2. Datu ievade'!H13</f>
        <v>0</v>
      </c>
      <c r="H93" s="240">
        <f>IF(AND($E93&gt;0,$F93&gt;0),'2. Datu ievade'!I13,0)</f>
        <v>0</v>
      </c>
      <c r="I93" s="214">
        <f t="shared" si="42"/>
        <v>0</v>
      </c>
      <c r="J93" s="214">
        <f>IF(H93&gt;0,H93*$F93*$E93*'3. Finanšu-statistiskās konst.'!$C$7,0)</f>
        <v>0</v>
      </c>
      <c r="K93" s="214">
        <f>IF($E93&gt;0,H93*'3. Finanšu-statistiskās konst.'!$C$7,0)</f>
        <v>0</v>
      </c>
      <c r="M93" s="213">
        <f>IF(AND($E93&gt;0,$F93&gt;0),'2. Datu ievade'!J13,0)</f>
        <v>0</v>
      </c>
      <c r="N93" s="214">
        <f>IF(M93&gt;0,$F93/'3. Finanšu-statistiskās konst.'!C$41*1000*100*$E93,0)</f>
        <v>0</v>
      </c>
      <c r="O93" s="214">
        <f>IF(M93&gt;0,N93*'3. Finanšu-statistiskās konst.'!C$8,0)</f>
        <v>0</v>
      </c>
      <c r="P93" s="214">
        <f t="shared" si="43"/>
        <v>0</v>
      </c>
      <c r="R93" s="214">
        <f>IF(AND($E93&gt;0,$F93&gt;0),'2. Datu ievade'!K13,0)</f>
        <v>0</v>
      </c>
      <c r="S93" s="214">
        <f t="shared" si="44"/>
        <v>0</v>
      </c>
      <c r="T93" s="214">
        <f>IF(R93&gt;0,S93*'3. Finanšu-statistiskās konst.'!C$10,0)</f>
        <v>0</v>
      </c>
      <c r="U93" s="214">
        <f>IF($E93&gt;0,R93*'3. Finanšu-statistiskās konst.'!C$10,0)</f>
        <v>0</v>
      </c>
      <c r="W93" s="214">
        <f>IF(AND($E93&gt;0,$F93&gt;0),'2. Datu ievade'!L13,0)</f>
        <v>0</v>
      </c>
      <c r="X93" s="241">
        <f>IF(AND($E93&gt;0,$F93&gt;0),'2. Datu ievade'!M13,0)</f>
        <v>0</v>
      </c>
      <c r="Y93" s="242">
        <f t="shared" si="45"/>
        <v>0</v>
      </c>
      <c r="Z93" s="214">
        <f>IF(W93&gt;0,Y93*'3. Finanšu-statistiskās konst.'!C$17,0)</f>
        <v>0</v>
      </c>
      <c r="AA93" s="214">
        <f>IF(W93&gt;0,Z93*'3. Finanšu-statistiskās konst.'!C$16*'3. Finanšu-statistiskās konst.'!C$18,0)</f>
        <v>0</v>
      </c>
      <c r="AB93" s="214">
        <f t="shared" si="46"/>
        <v>0</v>
      </c>
      <c r="AD93" s="214">
        <f>IF(AND($E93&gt;0,$F93&gt;0),'2. Datu ievade'!N13,0)</f>
        <v>0</v>
      </c>
      <c r="AE93" s="214">
        <f t="shared" si="47"/>
        <v>0</v>
      </c>
      <c r="AF93" s="214">
        <f>IF($E93&gt;0,AE93*'3. Finanšu-statistiskās konst.'!C$11,0)</f>
        <v>0</v>
      </c>
      <c r="AG93" s="214">
        <f t="shared" si="48"/>
        <v>0</v>
      </c>
      <c r="AI93" s="214">
        <f t="shared" si="49"/>
        <v>0</v>
      </c>
      <c r="AJ93" s="214">
        <f>IF(AND($E93&gt;0,$F93&gt;0),'2. Datu ievade'!O13,0)</f>
        <v>0</v>
      </c>
      <c r="AL93" s="214">
        <f t="shared" si="50"/>
        <v>0</v>
      </c>
      <c r="AM93" s="214">
        <f>IF(AND($E93&gt;0,$F93&gt;0),'2. Datu ievade'!P13,0)</f>
        <v>0</v>
      </c>
      <c r="AO93" s="214">
        <f t="shared" si="51"/>
        <v>0</v>
      </c>
      <c r="AP93" s="214">
        <f>IF(AND($E93&gt;0,$F93&gt;0),'2. Datu ievade'!Q13,0)</f>
        <v>0</v>
      </c>
    </row>
    <row r="94" spans="2:42" ht="28.5" customHeight="1" x14ac:dyDescent="0.25">
      <c r="B94" s="321"/>
      <c r="C94" s="332" t="str">
        <f t="shared" si="52"/>
        <v>Lietotāja definēta papildus ģeotelpiskā vienība (citi jūras un iesāļu augteņu biotopi un/vai piejūras un iekšzemes kāpu biotopi)</v>
      </c>
      <c r="D94" s="332"/>
      <c r="E94" s="213">
        <f>'2. Datu ievade'!E14</f>
        <v>0</v>
      </c>
      <c r="F94" s="214">
        <f>'2. Datu ievade'!H14</f>
        <v>0</v>
      </c>
      <c r="H94" s="240">
        <f>IF(AND($E94&gt;0,$F94&gt;0),'2. Datu ievade'!I14,0)</f>
        <v>0</v>
      </c>
      <c r="I94" s="214">
        <f t="shared" si="42"/>
        <v>0</v>
      </c>
      <c r="J94" s="214">
        <f>IF(H94&gt;0,H94*$F94*$E94*'3. Finanšu-statistiskās konst.'!$C$7,0)</f>
        <v>0</v>
      </c>
      <c r="K94" s="214">
        <f>IF($E94&gt;0,H94*'3. Finanšu-statistiskās konst.'!$C$7,0)</f>
        <v>0</v>
      </c>
      <c r="M94" s="213">
        <f>IF(AND($E94&gt;0,$F94&gt;0),'2. Datu ievade'!J14,0)</f>
        <v>0</v>
      </c>
      <c r="N94" s="214">
        <f>IF(M94&gt;0,$F94/'3. Finanšu-statistiskās konst.'!C$41*1000*100*$E94,0)</f>
        <v>0</v>
      </c>
      <c r="O94" s="214">
        <f>IF(M94&gt;0,N94*'3. Finanšu-statistiskās konst.'!C$8,0)</f>
        <v>0</v>
      </c>
      <c r="P94" s="214">
        <f t="shared" si="43"/>
        <v>0</v>
      </c>
      <c r="R94" s="214">
        <f>IF(AND($E94&gt;0,$F94&gt;0),'2. Datu ievade'!K14,0)</f>
        <v>0</v>
      </c>
      <c r="S94" s="214">
        <f t="shared" si="44"/>
        <v>0</v>
      </c>
      <c r="T94" s="214">
        <f>IF(R94&gt;0,S94*'3. Finanšu-statistiskās konst.'!C$10,0)</f>
        <v>0</v>
      </c>
      <c r="U94" s="214">
        <f>IF($E94&gt;0,R94*'3. Finanšu-statistiskās konst.'!C$10,0)</f>
        <v>0</v>
      </c>
      <c r="W94" s="214">
        <f>IF(AND($E94&gt;0,$F94&gt;0),'2. Datu ievade'!L14,0)</f>
        <v>0</v>
      </c>
      <c r="X94" s="241">
        <f>IF(AND($E94&gt;0,$F94&gt;0),'2. Datu ievade'!M14,0)</f>
        <v>0</v>
      </c>
      <c r="Y94" s="242">
        <f t="shared" si="45"/>
        <v>0</v>
      </c>
      <c r="Z94" s="214">
        <f>IF(W94&gt;0,Y94*'3. Finanšu-statistiskās konst.'!C$17,0)</f>
        <v>0</v>
      </c>
      <c r="AA94" s="214">
        <f>IF(W94&gt;0,Z94*'3. Finanšu-statistiskās konst.'!C$16*'3. Finanšu-statistiskās konst.'!C$18,0)</f>
        <v>0</v>
      </c>
      <c r="AB94" s="214">
        <f t="shared" si="46"/>
        <v>0</v>
      </c>
      <c r="AD94" s="214">
        <f>IF(AND($E94&gt;0,$F94&gt;0),'2. Datu ievade'!N14,0)</f>
        <v>0</v>
      </c>
      <c r="AE94" s="214">
        <f t="shared" si="47"/>
        <v>0</v>
      </c>
      <c r="AF94" s="214">
        <f>IF($E94&gt;0,AE94*'3. Finanšu-statistiskās konst.'!C$11,0)</f>
        <v>0</v>
      </c>
      <c r="AG94" s="214">
        <f t="shared" si="48"/>
        <v>0</v>
      </c>
      <c r="AI94" s="214">
        <f t="shared" si="49"/>
        <v>0</v>
      </c>
      <c r="AJ94" s="214">
        <f>IF(AND($E94&gt;0,$F94&gt;0),'2. Datu ievade'!O14,0)</f>
        <v>0</v>
      </c>
      <c r="AL94" s="214">
        <f t="shared" si="50"/>
        <v>0</v>
      </c>
      <c r="AM94" s="214">
        <f>IF(AND($E94&gt;0,$F94&gt;0),'2. Datu ievade'!P14,0)</f>
        <v>0</v>
      </c>
      <c r="AO94" s="214">
        <f t="shared" si="51"/>
        <v>0</v>
      </c>
      <c r="AP94" s="214">
        <f>IF(AND($E94&gt;0,$F94&gt;0),'2. Datu ievade'!Q14,0)</f>
        <v>0</v>
      </c>
    </row>
    <row r="95" spans="2:42" ht="14.25" customHeight="1" x14ac:dyDescent="0.25">
      <c r="B95" s="319" t="str">
        <f>'2. Datu ievade'!B15</f>
        <v>Upes un ezeri</v>
      </c>
      <c r="C95" s="322" t="str">
        <f>C54</f>
        <v>Dabiski upju posmi (biotops 3260)</v>
      </c>
      <c r="D95" s="217" t="str">
        <f>'2. Datu ievade'!D15</f>
        <v>Maza, strauja (ritrāla) upe: INČUPE</v>
      </c>
      <c r="E95" s="213">
        <f>'2. Datu ievade'!E15</f>
        <v>1</v>
      </c>
      <c r="F95" s="214">
        <f>'2. Datu ievade'!H15</f>
        <v>3.71</v>
      </c>
      <c r="H95" s="240">
        <f>IF(AND($E95&gt;0,$F95&gt;0),'2. Datu ievade'!I15,0)</f>
        <v>0</v>
      </c>
      <c r="I95" s="214">
        <f t="shared" si="42"/>
        <v>0</v>
      </c>
      <c r="J95" s="214">
        <f>IF(H95&gt;0,H95*$F95*$E95*'3. Finanšu-statistiskās konst.'!$C$7,0)</f>
        <v>0</v>
      </c>
      <c r="K95" s="214">
        <f>IF($E95&gt;0,H95*'3. Finanšu-statistiskās konst.'!$C$7,0)</f>
        <v>0</v>
      </c>
      <c r="M95" s="213">
        <f>IF(AND($E95&gt;0,$F95&gt;0),'2. Datu ievade'!J15,0)</f>
        <v>1</v>
      </c>
      <c r="N95" s="214">
        <f>IF(M95&gt;0,$F95/'3. Finanšu-statistiskās konst.'!C$41*1000*100*$E95,0)</f>
        <v>6.1347664324100863</v>
      </c>
      <c r="O95" s="214">
        <f>IF(M95&gt;0,N95*'3. Finanšu-statistiskās konst.'!C$8,0)</f>
        <v>76.684580405126084</v>
      </c>
      <c r="P95" s="214">
        <f t="shared" si="43"/>
        <v>20.669698222405952</v>
      </c>
      <c r="R95" s="214">
        <f>IF(AND($E95&gt;0,$F95&gt;0),'2. Datu ievade'!K15,0)</f>
        <v>0</v>
      </c>
      <c r="S95" s="214">
        <f t="shared" si="44"/>
        <v>0</v>
      </c>
      <c r="T95" s="214">
        <f>IF(R95&gt;0,S95*'3. Finanšu-statistiskās konst.'!C$10,0)</f>
        <v>0</v>
      </c>
      <c r="U95" s="214">
        <f>IF($E95&gt;0,R95*'3. Finanšu-statistiskās konst.'!C$10,0)</f>
        <v>0</v>
      </c>
      <c r="W95" s="214">
        <f>IF(AND($E95&gt;0,$F95&gt;0),'2. Datu ievade'!L15,0)</f>
        <v>0</v>
      </c>
      <c r="X95" s="241">
        <f>IF(AND($E95&gt;0,$F95&gt;0),'2. Datu ievade'!M15,0)</f>
        <v>0</v>
      </c>
      <c r="Y95" s="242">
        <f t="shared" si="45"/>
        <v>0</v>
      </c>
      <c r="Z95" s="214">
        <f>IF(W95&gt;0,Y95*'3. Finanšu-statistiskās konst.'!C$17,0)</f>
        <v>0</v>
      </c>
      <c r="AA95" s="214">
        <f>IF(W95&gt;0,Z95*'3. Finanšu-statistiskās konst.'!C$16*'3. Finanšu-statistiskās konst.'!C$18,0)</f>
        <v>0</v>
      </c>
      <c r="AB95" s="214">
        <f t="shared" si="46"/>
        <v>0</v>
      </c>
      <c r="AD95" s="214">
        <f>IF(AND($E95&gt;0,$F95&gt;0),'2. Datu ievade'!N15,0)</f>
        <v>0</v>
      </c>
      <c r="AE95" s="214">
        <f t="shared" si="47"/>
        <v>0</v>
      </c>
      <c r="AF95" s="214">
        <f>IF($E95&gt;0,AE95*'3. Finanšu-statistiskās konst.'!C$11,0)</f>
        <v>0</v>
      </c>
      <c r="AG95" s="214">
        <f t="shared" si="48"/>
        <v>0</v>
      </c>
      <c r="AI95" s="214">
        <f t="shared" si="49"/>
        <v>0</v>
      </c>
      <c r="AJ95" s="214">
        <f>IF(AND($E95&gt;0,$F95&gt;0),'2. Datu ievade'!O15,0)</f>
        <v>0</v>
      </c>
      <c r="AL95" s="214">
        <f t="shared" si="50"/>
        <v>0</v>
      </c>
      <c r="AM95" s="214">
        <f>IF(AND($E95&gt;0,$F95&gt;0),'2. Datu ievade'!P15,0)</f>
        <v>0</v>
      </c>
      <c r="AO95" s="214">
        <f t="shared" si="51"/>
        <v>0</v>
      </c>
      <c r="AP95" s="214">
        <f>IF(AND($E95&gt;0,$F95&gt;0),'2. Datu ievade'!Q15,0)</f>
        <v>0</v>
      </c>
    </row>
    <row r="96" spans="2:42" ht="14.25" customHeight="1" x14ac:dyDescent="0.25">
      <c r="B96" s="320"/>
      <c r="C96" s="323" t="str">
        <f>C58</f>
        <v xml:space="preserve">Lietotāja definēta papildus ģeotelpiskā vienība (citi saldūdeņu biotopi vai upju/ezeru tipi) </v>
      </c>
      <c r="D96" s="217" t="str">
        <f>'2. Datu ievade'!D16</f>
        <v>Vidēja, strauja (ritrāla) upe: PĒTERUPE</v>
      </c>
      <c r="E96" s="213">
        <f>'2. Datu ievade'!E16</f>
        <v>1</v>
      </c>
      <c r="F96" s="214">
        <f>'2. Datu ievade'!H16</f>
        <v>3.71</v>
      </c>
      <c r="H96" s="240">
        <f>IF(AND($E96&gt;0,$F96&gt;0),'2. Datu ievade'!I16,0)</f>
        <v>0</v>
      </c>
      <c r="I96" s="214">
        <f t="shared" si="42"/>
        <v>0</v>
      </c>
      <c r="J96" s="214">
        <f>IF(H96&gt;0,H96*$F96*$E96*'3. Finanšu-statistiskās konst.'!$C$7,0)</f>
        <v>0</v>
      </c>
      <c r="K96" s="214">
        <f>IF($E96&gt;0,H96*'3. Finanšu-statistiskās konst.'!$C$7,0)</f>
        <v>0</v>
      </c>
      <c r="M96" s="213">
        <f>IF(AND($E96&gt;0,$F96&gt;0),'2. Datu ievade'!J16,0)</f>
        <v>1</v>
      </c>
      <c r="N96" s="214">
        <f>IF(M96&gt;0,$F96/'3. Finanšu-statistiskās konst.'!C$41*1000*100*$E96,0)</f>
        <v>6.1347664324100863</v>
      </c>
      <c r="O96" s="214">
        <f>IF(M96&gt;0,N96*'3. Finanšu-statistiskās konst.'!C$8,0)</f>
        <v>76.684580405126084</v>
      </c>
      <c r="P96" s="214">
        <f t="shared" si="43"/>
        <v>20.669698222405952</v>
      </c>
      <c r="R96" s="214">
        <f>IF(AND($E96&gt;0,$F96&gt;0),'2. Datu ievade'!K16,0)</f>
        <v>0</v>
      </c>
      <c r="S96" s="214">
        <f t="shared" si="44"/>
        <v>0</v>
      </c>
      <c r="T96" s="214">
        <f>IF(R96&gt;0,S96*'3. Finanšu-statistiskās konst.'!C$10,0)</f>
        <v>0</v>
      </c>
      <c r="U96" s="214">
        <f>IF($E96&gt;0,R96*'3. Finanšu-statistiskās konst.'!C$10,0)</f>
        <v>0</v>
      </c>
      <c r="W96" s="214">
        <f>IF(AND($E96&gt;0,$F96&gt;0),'2. Datu ievade'!L16,0)</f>
        <v>0</v>
      </c>
      <c r="X96" s="241">
        <f>IF(AND($E96&gt;0,$F96&gt;0),'2. Datu ievade'!M16,0)</f>
        <v>0</v>
      </c>
      <c r="Y96" s="242">
        <f t="shared" si="45"/>
        <v>0</v>
      </c>
      <c r="Z96" s="214">
        <f>IF(W96&gt;0,Y96*'3. Finanšu-statistiskās konst.'!C$17,0)</f>
        <v>0</v>
      </c>
      <c r="AA96" s="214">
        <f>IF(W96&gt;0,Z96*'3. Finanšu-statistiskās konst.'!C$16*'3. Finanšu-statistiskās konst.'!C$18,0)</f>
        <v>0</v>
      </c>
      <c r="AB96" s="214">
        <f t="shared" si="46"/>
        <v>0</v>
      </c>
      <c r="AD96" s="214">
        <f>IF(AND($E96&gt;0,$F96&gt;0),'2. Datu ievade'!N16,0)</f>
        <v>0</v>
      </c>
      <c r="AE96" s="214">
        <f t="shared" si="47"/>
        <v>0</v>
      </c>
      <c r="AF96" s="214">
        <f>IF($E96&gt;0,AE96*'3. Finanšu-statistiskās konst.'!C$11,0)</f>
        <v>0</v>
      </c>
      <c r="AG96" s="214">
        <f t="shared" si="48"/>
        <v>0</v>
      </c>
      <c r="AI96" s="214">
        <f t="shared" si="49"/>
        <v>0</v>
      </c>
      <c r="AJ96" s="214">
        <f>IF(AND($E96&gt;0,$F96&gt;0),'2. Datu ievade'!O16,0)</f>
        <v>0</v>
      </c>
      <c r="AL96" s="214">
        <f t="shared" si="50"/>
        <v>0</v>
      </c>
      <c r="AM96" s="214">
        <f>IF(AND($E96&gt;0,$F96&gt;0),'2. Datu ievade'!P16,0)</f>
        <v>0</v>
      </c>
      <c r="AO96" s="214">
        <f t="shared" si="51"/>
        <v>0</v>
      </c>
      <c r="AP96" s="214">
        <f>IF(AND($E96&gt;0,$F96&gt;0),'2. Datu ievade'!Q16,0)</f>
        <v>0</v>
      </c>
    </row>
    <row r="97" spans="2:42" x14ac:dyDescent="0.25">
      <c r="B97" s="320"/>
      <c r="C97" s="324"/>
      <c r="D97" s="217" t="str">
        <f>'2. Datu ievade'!D17</f>
        <v>Upes vai tās posma nosaukums</v>
      </c>
      <c r="E97" s="213">
        <f>'2. Datu ievade'!E17</f>
        <v>0</v>
      </c>
      <c r="F97" s="214">
        <f>'2. Datu ievade'!H17</f>
        <v>0</v>
      </c>
      <c r="H97" s="240">
        <f>IF(AND($E97&gt;0,$F97&gt;0),'2. Datu ievade'!I17,0)</f>
        <v>0</v>
      </c>
      <c r="I97" s="214">
        <f t="shared" si="42"/>
        <v>0</v>
      </c>
      <c r="J97" s="214">
        <f>IF(H97&gt;0,H97*$F97*$E97*'3. Finanšu-statistiskās konst.'!$C$7,0)</f>
        <v>0</v>
      </c>
      <c r="K97" s="214">
        <f>IF($E97&gt;0,H97*'3. Finanšu-statistiskās konst.'!$C$7,0)</f>
        <v>0</v>
      </c>
      <c r="M97" s="213">
        <f>IF(AND($E97&gt;0,$F97&gt;0),'2. Datu ievade'!J17,0)</f>
        <v>0</v>
      </c>
      <c r="N97" s="214">
        <f>IF(M97&gt;0,$F97/'3. Finanšu-statistiskās konst.'!C$41*1000*100*$E97,0)</f>
        <v>0</v>
      </c>
      <c r="O97" s="214">
        <f>IF(M97&gt;0,N97*'3. Finanšu-statistiskās konst.'!C$8,0)</f>
        <v>0</v>
      </c>
      <c r="P97" s="214">
        <f t="shared" si="43"/>
        <v>0</v>
      </c>
      <c r="R97" s="214">
        <f>IF(AND($E97&gt;0,$F97&gt;0),'2. Datu ievade'!K17,0)</f>
        <v>0</v>
      </c>
      <c r="S97" s="214">
        <f t="shared" si="44"/>
        <v>0</v>
      </c>
      <c r="T97" s="214">
        <f>IF(R97&gt;0,S97*'3. Finanšu-statistiskās konst.'!C$10,0)</f>
        <v>0</v>
      </c>
      <c r="U97" s="214">
        <f>IF($E97&gt;0,R97*'3. Finanšu-statistiskās konst.'!C$10,0)</f>
        <v>0</v>
      </c>
      <c r="W97" s="214">
        <f>IF(AND($E97&gt;0,$F97&gt;0),'2. Datu ievade'!L17,0)</f>
        <v>0</v>
      </c>
      <c r="X97" s="241">
        <f>IF(AND($E97&gt;0,$F97&gt;0),'2. Datu ievade'!M17,0)</f>
        <v>0</v>
      </c>
      <c r="Y97" s="242">
        <f t="shared" si="45"/>
        <v>0</v>
      </c>
      <c r="Z97" s="214">
        <f>IF(W97&gt;0,Y97*'3. Finanšu-statistiskās konst.'!C$17,0)</f>
        <v>0</v>
      </c>
      <c r="AA97" s="214">
        <f>IF(W97&gt;0,Z97*'3. Finanšu-statistiskās konst.'!C$16*'3. Finanšu-statistiskās konst.'!C$18,0)</f>
        <v>0</v>
      </c>
      <c r="AB97" s="214">
        <f t="shared" si="46"/>
        <v>0</v>
      </c>
      <c r="AD97" s="214">
        <f>IF(AND($E97&gt;0,$F97&gt;0),'2. Datu ievade'!N17,0)</f>
        <v>0</v>
      </c>
      <c r="AE97" s="214">
        <f t="shared" si="47"/>
        <v>0</v>
      </c>
      <c r="AF97" s="214">
        <f>IF($E97&gt;0,AE97*'3. Finanšu-statistiskās konst.'!C$11,0)</f>
        <v>0</v>
      </c>
      <c r="AG97" s="214">
        <f t="shared" si="48"/>
        <v>0</v>
      </c>
      <c r="AI97" s="214">
        <f t="shared" si="49"/>
        <v>0</v>
      </c>
      <c r="AJ97" s="214">
        <f>IF(AND($E97&gt;0,$F97&gt;0),'2. Datu ievade'!O17,0)</f>
        <v>0</v>
      </c>
      <c r="AL97" s="214">
        <f t="shared" si="50"/>
        <v>0</v>
      </c>
      <c r="AM97" s="214">
        <f>IF(AND($E97&gt;0,$F97&gt;0),'2. Datu ievade'!P17,0)</f>
        <v>0</v>
      </c>
      <c r="AO97" s="214">
        <f t="shared" si="51"/>
        <v>0</v>
      </c>
      <c r="AP97" s="214">
        <f>IF(AND($E97&gt;0,$F97&gt;0),'2. Datu ievade'!Q17,0)</f>
        <v>0</v>
      </c>
    </row>
    <row r="98" spans="2:42" ht="14.25" customHeight="1" x14ac:dyDescent="0.25">
      <c r="B98" s="320"/>
      <c r="C98" s="325" t="str">
        <f>'2. Datu ievade'!C18:D18</f>
        <v xml:space="preserve">Lietotāja definēta papildus ģeotelpiskā vienība (citi saldūdeņu biotopi vai upju/ezeru tipi) </v>
      </c>
      <c r="D98" s="326"/>
      <c r="E98" s="213">
        <f>'2. Datu ievade'!E18</f>
        <v>0</v>
      </c>
      <c r="F98" s="214">
        <f>'2. Datu ievade'!H18</f>
        <v>0</v>
      </c>
      <c r="H98" s="240">
        <f>IF(AND($E98&gt;0,$F98&gt;0),'2. Datu ievade'!I18,0)</f>
        <v>0</v>
      </c>
      <c r="I98" s="214">
        <f t="shared" si="42"/>
        <v>0</v>
      </c>
      <c r="J98" s="214">
        <f>IF(H98&gt;0,H98*$F98*$E98*'3. Finanšu-statistiskās konst.'!$C$7,0)</f>
        <v>0</v>
      </c>
      <c r="K98" s="214">
        <f>IF($E98&gt;0,H98*'3. Finanšu-statistiskās konst.'!$C$7,0)</f>
        <v>0</v>
      </c>
      <c r="M98" s="213">
        <f>IF(AND($E98&gt;0,$F98&gt;0),'2. Datu ievade'!J18,0)</f>
        <v>0</v>
      </c>
      <c r="N98" s="214">
        <f>IF(M98&gt;0,$F98/'3. Finanšu-statistiskās konst.'!C$41*1000*100*$E98,0)</f>
        <v>0</v>
      </c>
      <c r="O98" s="214">
        <f>IF(M98&gt;0,N98*'3. Finanšu-statistiskās konst.'!C$8,0)</f>
        <v>0</v>
      </c>
      <c r="P98" s="214">
        <f t="shared" si="43"/>
        <v>0</v>
      </c>
      <c r="R98" s="214">
        <f>IF(AND($E98&gt;0,$F98&gt;0),'2. Datu ievade'!K18,0)</f>
        <v>0</v>
      </c>
      <c r="S98" s="214">
        <f t="shared" si="44"/>
        <v>0</v>
      </c>
      <c r="T98" s="214">
        <f>IF(R98&gt;0,S98*'3. Finanšu-statistiskās konst.'!C$10,0)</f>
        <v>0</v>
      </c>
      <c r="U98" s="214">
        <f>IF($E98&gt;0,R98*'3. Finanšu-statistiskās konst.'!C$10,0)</f>
        <v>0</v>
      </c>
      <c r="W98" s="214">
        <f>IF(AND($E98&gt;0,$F98&gt;0),'2. Datu ievade'!L18,0)</f>
        <v>0</v>
      </c>
      <c r="X98" s="241">
        <f>IF(AND($E98&gt;0,$F98&gt;0),'2. Datu ievade'!M18,0)</f>
        <v>0</v>
      </c>
      <c r="Y98" s="242">
        <f t="shared" si="45"/>
        <v>0</v>
      </c>
      <c r="Z98" s="214">
        <f>IF(W98&gt;0,Y98*'3. Finanšu-statistiskās konst.'!C$17,0)</f>
        <v>0</v>
      </c>
      <c r="AA98" s="214">
        <f>IF(W98&gt;0,Z98*'3. Finanšu-statistiskās konst.'!C$16*'3. Finanšu-statistiskās konst.'!C$18,0)</f>
        <v>0</v>
      </c>
      <c r="AB98" s="214">
        <f t="shared" si="46"/>
        <v>0</v>
      </c>
      <c r="AD98" s="214">
        <f>IF(AND($E98&gt;0,$F98&gt;0),'2. Datu ievade'!N18,0)</f>
        <v>0</v>
      </c>
      <c r="AE98" s="214">
        <f t="shared" si="47"/>
        <v>0</v>
      </c>
      <c r="AF98" s="214">
        <f>IF($E98&gt;0,AE98*'3. Finanšu-statistiskās konst.'!C$11,0)</f>
        <v>0</v>
      </c>
      <c r="AG98" s="214">
        <f t="shared" si="48"/>
        <v>0</v>
      </c>
      <c r="AI98" s="214">
        <f t="shared" si="49"/>
        <v>0</v>
      </c>
      <c r="AJ98" s="214">
        <f>IF(AND($E98&gt;0,$F98&gt;0),'2. Datu ievade'!O18,0)</f>
        <v>0</v>
      </c>
      <c r="AL98" s="214">
        <f t="shared" si="50"/>
        <v>0</v>
      </c>
      <c r="AM98" s="214">
        <f>IF(AND($E98&gt;0,$F98&gt;0),'2. Datu ievade'!P18,0)</f>
        <v>0</v>
      </c>
      <c r="AO98" s="214">
        <f t="shared" si="51"/>
        <v>0</v>
      </c>
      <c r="AP98" s="214">
        <f>IF(AND($E98&gt;0,$F98&gt;0),'2. Datu ievade'!Q18,0)</f>
        <v>0</v>
      </c>
    </row>
    <row r="99" spans="2:42" ht="14.25" customHeight="1" x14ac:dyDescent="0.25">
      <c r="B99" s="320"/>
      <c r="C99" s="325" t="str">
        <f>'2. Datu ievade'!C19:D19</f>
        <v xml:space="preserve">Lietotāja definēta papildus ģeotelpiskā vienība (citi saldūdeņu biotopi vai upju/ezeru tipi) </v>
      </c>
      <c r="D99" s="326"/>
      <c r="E99" s="213">
        <f>'2. Datu ievade'!E19</f>
        <v>0</v>
      </c>
      <c r="F99" s="214">
        <f>'2. Datu ievade'!H19</f>
        <v>0</v>
      </c>
      <c r="H99" s="240">
        <f>IF(AND($E99&gt;0,$F99&gt;0),'2. Datu ievade'!I19,0)</f>
        <v>0</v>
      </c>
      <c r="I99" s="214">
        <f t="shared" si="42"/>
        <v>0</v>
      </c>
      <c r="J99" s="214">
        <f>IF(H99&gt;0,H99*$F99*$E99*'3. Finanšu-statistiskās konst.'!$C$7,0)</f>
        <v>0</v>
      </c>
      <c r="K99" s="214">
        <f>IF($E99&gt;0,H99*'3. Finanšu-statistiskās konst.'!$C$7,0)</f>
        <v>0</v>
      </c>
      <c r="M99" s="213">
        <f>IF(AND($E99&gt;0,$F99&gt;0),'2. Datu ievade'!J19,0)</f>
        <v>0</v>
      </c>
      <c r="N99" s="214">
        <f>IF(M99&gt;0,$F99/'3. Finanšu-statistiskās konst.'!C$41*1000*100*$E99,0)</f>
        <v>0</v>
      </c>
      <c r="O99" s="214">
        <f>IF(M99&gt;0,N99*'3. Finanšu-statistiskās konst.'!C$8,0)</f>
        <v>0</v>
      </c>
      <c r="P99" s="214">
        <f t="shared" si="43"/>
        <v>0</v>
      </c>
      <c r="R99" s="214">
        <f>IF(AND($E99&gt;0,$F99&gt;0),'2. Datu ievade'!K19,0)</f>
        <v>0</v>
      </c>
      <c r="S99" s="214">
        <f t="shared" si="44"/>
        <v>0</v>
      </c>
      <c r="T99" s="214">
        <f>IF(R99&gt;0,S99*'3. Finanšu-statistiskās konst.'!C$10,0)</f>
        <v>0</v>
      </c>
      <c r="U99" s="214">
        <f>IF($E99&gt;0,R99*'3. Finanšu-statistiskās konst.'!C$10,0)</f>
        <v>0</v>
      </c>
      <c r="W99" s="214">
        <f>IF(AND($E99&gt;0,$F99&gt;0),'2. Datu ievade'!L19,0)</f>
        <v>0</v>
      </c>
      <c r="X99" s="241">
        <f>IF(AND($E99&gt;0,$F99&gt;0),'2. Datu ievade'!M19,0)</f>
        <v>0</v>
      </c>
      <c r="Y99" s="242">
        <f t="shared" si="45"/>
        <v>0</v>
      </c>
      <c r="Z99" s="214">
        <f>IF(W99&gt;0,Y99*'3. Finanšu-statistiskās konst.'!C$17,0)</f>
        <v>0</v>
      </c>
      <c r="AA99" s="214">
        <f>IF(W99&gt;0,Z99*'3. Finanšu-statistiskās konst.'!C$16*'3. Finanšu-statistiskās konst.'!C$18,0)</f>
        <v>0</v>
      </c>
      <c r="AB99" s="214">
        <f t="shared" si="46"/>
        <v>0</v>
      </c>
      <c r="AD99" s="214">
        <f>IF(AND($E99&gt;0,$F99&gt;0),'2. Datu ievade'!N19,0)</f>
        <v>0</v>
      </c>
      <c r="AE99" s="214">
        <f t="shared" si="47"/>
        <v>0</v>
      </c>
      <c r="AF99" s="214">
        <f>IF($E99&gt;0,AE99*'3. Finanšu-statistiskās konst.'!C$11,0)</f>
        <v>0</v>
      </c>
      <c r="AG99" s="214">
        <f t="shared" si="48"/>
        <v>0</v>
      </c>
      <c r="AI99" s="214">
        <f t="shared" si="49"/>
        <v>0</v>
      </c>
      <c r="AJ99" s="214">
        <f>IF(AND($E99&gt;0,$F99&gt;0),'2. Datu ievade'!O19,0)</f>
        <v>0</v>
      </c>
      <c r="AL99" s="214">
        <f t="shared" si="50"/>
        <v>0</v>
      </c>
      <c r="AM99" s="214">
        <f>IF(AND($E99&gt;0,$F99&gt;0),'2. Datu ievade'!P19,0)</f>
        <v>0</v>
      </c>
      <c r="AO99" s="214">
        <f t="shared" si="51"/>
        <v>0</v>
      </c>
      <c r="AP99" s="214">
        <f>IF(AND($E99&gt;0,$F99&gt;0),'2. Datu ievade'!Q19,0)</f>
        <v>0</v>
      </c>
    </row>
    <row r="100" spans="2:42" ht="14.25" customHeight="1" x14ac:dyDescent="0.25">
      <c r="B100" s="321"/>
      <c r="C100" s="325" t="str">
        <f>'2. Datu ievade'!C20:D20</f>
        <v xml:space="preserve">Lietotāja definēta papildus ģeotelpiskā vienība (citi saldūdeņu biotopi vai upju/ezeru tipi) </v>
      </c>
      <c r="D100" s="326"/>
      <c r="E100" s="213">
        <f>'2. Datu ievade'!E20</f>
        <v>0</v>
      </c>
      <c r="F100" s="214">
        <f>'2. Datu ievade'!H20</f>
        <v>0</v>
      </c>
      <c r="H100" s="240">
        <f>IF(AND($E100&gt;0,$F100&gt;0),'2. Datu ievade'!I20,0)</f>
        <v>0</v>
      </c>
      <c r="I100" s="214">
        <f t="shared" si="42"/>
        <v>0</v>
      </c>
      <c r="J100" s="214">
        <f>IF(H100&gt;0,H100*$F100*$E100*'3. Finanšu-statistiskās konst.'!$C$7,0)</f>
        <v>0</v>
      </c>
      <c r="K100" s="214">
        <f>IF($E100&gt;0,H100*'3. Finanšu-statistiskās konst.'!$C$7,0)</f>
        <v>0</v>
      </c>
      <c r="M100" s="213">
        <f>IF(AND($E100&gt;0,$F100&gt;0),'2. Datu ievade'!J20,0)</f>
        <v>0</v>
      </c>
      <c r="N100" s="214">
        <f>IF(M100&gt;0,$F100/'3. Finanšu-statistiskās konst.'!C$41*1000*100*$E100,0)</f>
        <v>0</v>
      </c>
      <c r="O100" s="214">
        <f>IF(M100&gt;0,N100*'3. Finanšu-statistiskās konst.'!C$8,0)</f>
        <v>0</v>
      </c>
      <c r="P100" s="214">
        <f t="shared" si="43"/>
        <v>0</v>
      </c>
      <c r="R100" s="214">
        <f>IF(AND($E100&gt;0,$F100&gt;0),'2. Datu ievade'!K20,0)</f>
        <v>0</v>
      </c>
      <c r="S100" s="214">
        <f t="shared" si="44"/>
        <v>0</v>
      </c>
      <c r="T100" s="214">
        <f>IF(R100&gt;0,S100*'3. Finanšu-statistiskās konst.'!C$10,0)</f>
        <v>0</v>
      </c>
      <c r="U100" s="214">
        <f>IF($E100&gt;0,R100*'3. Finanšu-statistiskās konst.'!C$10,0)</f>
        <v>0</v>
      </c>
      <c r="W100" s="214">
        <f>IF(AND($E100&gt;0,$F100&gt;0),'2. Datu ievade'!L20,0)</f>
        <v>0</v>
      </c>
      <c r="X100" s="241">
        <f>IF(AND($E100&gt;0,$F100&gt;0),'2. Datu ievade'!M20,0)</f>
        <v>0</v>
      </c>
      <c r="Y100" s="242">
        <f t="shared" si="45"/>
        <v>0</v>
      </c>
      <c r="Z100" s="214">
        <f>IF(W100&gt;0,Y100*'3. Finanšu-statistiskās konst.'!C$17,0)</f>
        <v>0</v>
      </c>
      <c r="AA100" s="214">
        <f>IF(W100&gt;0,Z100*'3. Finanšu-statistiskās konst.'!C$16*'3. Finanšu-statistiskās konst.'!C$18,0)</f>
        <v>0</v>
      </c>
      <c r="AB100" s="214">
        <f t="shared" si="46"/>
        <v>0</v>
      </c>
      <c r="AD100" s="214">
        <f>IF(AND($E100&gt;0,$F100&gt;0),'2. Datu ievade'!N20,0)</f>
        <v>0</v>
      </c>
      <c r="AE100" s="214">
        <f t="shared" si="47"/>
        <v>0</v>
      </c>
      <c r="AF100" s="214">
        <f>IF($E100&gt;0,AE100*'3. Finanšu-statistiskās konst.'!C$11,0)</f>
        <v>0</v>
      </c>
      <c r="AG100" s="214">
        <f t="shared" si="48"/>
        <v>0</v>
      </c>
      <c r="AI100" s="214">
        <f t="shared" si="49"/>
        <v>0</v>
      </c>
      <c r="AJ100" s="214">
        <f>IF(AND($E100&gt;0,$F100&gt;0),'2. Datu ievade'!O20,0)</f>
        <v>0</v>
      </c>
      <c r="AL100" s="214">
        <f t="shared" si="50"/>
        <v>0</v>
      </c>
      <c r="AM100" s="214">
        <f>IF(AND($E100&gt;0,$F100&gt;0),'2. Datu ievade'!P20,0)</f>
        <v>0</v>
      </c>
      <c r="AO100" s="214">
        <f t="shared" si="51"/>
        <v>0</v>
      </c>
      <c r="AP100" s="214">
        <f>IF(AND($E100&gt;0,$F100&gt;0),'2. Datu ievade'!Q20,0)</f>
        <v>0</v>
      </c>
    </row>
    <row r="101" spans="2:42" ht="14.25" customHeight="1" x14ac:dyDescent="0.25">
      <c r="B101" s="327" t="str">
        <f>B60</f>
        <v>Meži</v>
      </c>
      <c r="C101" s="331" t="str">
        <f>C60</f>
        <v>Mežainas piejūras kāpas (biotops 2180)/Veci vai dabiski boreāli meži (biotops 9010*)</v>
      </c>
      <c r="D101" s="156" t="str">
        <f>D60</f>
        <v>pieaugusi un pāraugusi audze</v>
      </c>
      <c r="E101" s="213">
        <f>'2. Datu ievade'!E21</f>
        <v>1</v>
      </c>
      <c r="F101" s="214">
        <f>'2. Datu ievade'!H21</f>
        <v>6</v>
      </c>
      <c r="H101" s="240">
        <f>IF(AND($E101&gt;0,$F101&gt;0),'2. Datu ievade'!I21,0)</f>
        <v>562</v>
      </c>
      <c r="I101" s="214">
        <f t="shared" si="42"/>
        <v>3372</v>
      </c>
      <c r="J101" s="214">
        <f>IF(H101&gt;0,H101*$F101*$E101*'3. Finanšu-statistiskās konst.'!$C$7,0)</f>
        <v>33720</v>
      </c>
      <c r="K101" s="214">
        <f>IF($E101&gt;0,H101*'3. Finanšu-statistiskās konst.'!$C$7,0)</f>
        <v>5620</v>
      </c>
      <c r="M101" s="213">
        <f>IF(AND($E101&gt;0,$F101&gt;0),'2. Datu ievade'!J21,0)</f>
        <v>0</v>
      </c>
      <c r="N101" s="214">
        <f>IF(M101&gt;0,$F101/'3. Finanšu-statistiskās konst.'!C$41*1000*100*$E101,0)</f>
        <v>0</v>
      </c>
      <c r="O101" s="214">
        <f>IF(M101&gt;0,N101*'3. Finanšu-statistiskās konst.'!C$8,0)</f>
        <v>0</v>
      </c>
      <c r="P101" s="214">
        <f t="shared" si="43"/>
        <v>0</v>
      </c>
      <c r="R101" s="214">
        <f>IF(AND($E101&gt;0,$F101&gt;0),'2. Datu ievade'!K21,0)</f>
        <v>0</v>
      </c>
      <c r="S101" s="214">
        <f t="shared" si="44"/>
        <v>0</v>
      </c>
      <c r="T101" s="214">
        <f>IF(R101&gt;0,S101*'3. Finanšu-statistiskās konst.'!C$10,0)</f>
        <v>0</v>
      </c>
      <c r="U101" s="214">
        <f>IF($E101&gt;0,R101*'3. Finanšu-statistiskās konst.'!C$10,0)</f>
        <v>0</v>
      </c>
      <c r="W101" s="214">
        <f>IF(AND($E101&gt;0,$F101&gt;0),'2. Datu ievade'!L21,0)</f>
        <v>2.0499999999999998</v>
      </c>
      <c r="X101" s="241">
        <f>IF(AND($E101&gt;0,$F101&gt;0),'2. Datu ievade'!M21,0)</f>
        <v>0.05</v>
      </c>
      <c r="Y101" s="242">
        <f t="shared" si="45"/>
        <v>0.30000000000000004</v>
      </c>
      <c r="Z101" s="214">
        <f>IF(W101&gt;0,Y101*'3. Finanšu-statistiskās konst.'!C$17,0)</f>
        <v>750.00000000000011</v>
      </c>
      <c r="AA101" s="214">
        <f>IF(W101&gt;0,Z101*'3. Finanšu-statistiskās konst.'!C$16*'3. Finanšu-statistiskās konst.'!C$18,0)</f>
        <v>18750.000000000004</v>
      </c>
      <c r="AB101" s="214">
        <f t="shared" si="46"/>
        <v>3125.0000000000005</v>
      </c>
      <c r="AD101" s="214">
        <f>IF(AND($E101&gt;0,$F101&gt;0),'2. Datu ievade'!N21,0)</f>
        <v>0</v>
      </c>
      <c r="AE101" s="214">
        <f t="shared" si="47"/>
        <v>0</v>
      </c>
      <c r="AF101" s="214">
        <f>IF($E101&gt;0,AE101*'3. Finanšu-statistiskās konst.'!C$11,0)</f>
        <v>0</v>
      </c>
      <c r="AG101" s="214">
        <f t="shared" si="48"/>
        <v>0</v>
      </c>
      <c r="AI101" s="214">
        <f t="shared" si="49"/>
        <v>0</v>
      </c>
      <c r="AJ101" s="214">
        <f>IF(AND($E101&gt;0,$F101&gt;0),'2. Datu ievade'!O21,0)</f>
        <v>0</v>
      </c>
      <c r="AL101" s="214">
        <f t="shared" si="50"/>
        <v>0</v>
      </c>
      <c r="AM101" s="214">
        <f>IF(AND($E101&gt;0,$F101&gt;0),'2. Datu ievade'!P21,0)</f>
        <v>0</v>
      </c>
      <c r="AO101" s="214">
        <f t="shared" si="51"/>
        <v>0</v>
      </c>
      <c r="AP101" s="214">
        <f>IF(AND($E101&gt;0,$F101&gt;0),'2. Datu ievade'!Q21,0)</f>
        <v>0</v>
      </c>
    </row>
    <row r="102" spans="2:42" x14ac:dyDescent="0.25">
      <c r="B102" s="328"/>
      <c r="C102" s="331"/>
      <c r="D102" s="156" t="str">
        <f>D61</f>
        <v>vidēja vecuma un briestaudzes</v>
      </c>
      <c r="E102" s="213">
        <f>'2. Datu ievade'!E22</f>
        <v>1</v>
      </c>
      <c r="F102" s="214">
        <f>'2. Datu ievade'!H22</f>
        <v>6</v>
      </c>
      <c r="H102" s="240">
        <f>IF(AND($E102&gt;0,$F102&gt;0),'2. Datu ievade'!I22,0)</f>
        <v>111</v>
      </c>
      <c r="I102" s="214">
        <f t="shared" si="42"/>
        <v>666</v>
      </c>
      <c r="J102" s="214">
        <f>IF(H102&gt;0,H102*$F102*$E102*'3. Finanšu-statistiskās konst.'!$C$7,0)</f>
        <v>6660</v>
      </c>
      <c r="K102" s="214">
        <f>IF($E102&gt;0,H102*'3. Finanšu-statistiskās konst.'!$C$7,0)</f>
        <v>1110</v>
      </c>
      <c r="M102" s="213">
        <f>IF(AND($E102&gt;0,$F102&gt;0),'2. Datu ievade'!J22,0)</f>
        <v>0</v>
      </c>
      <c r="N102" s="214">
        <f>IF(M102&gt;0,$F102/'3. Finanšu-statistiskās konst.'!C$41*1000*100*$E102,0)</f>
        <v>0</v>
      </c>
      <c r="O102" s="214">
        <f>IF(M102&gt;0,N102*'3. Finanšu-statistiskās konst.'!C$8,0)</f>
        <v>0</v>
      </c>
      <c r="P102" s="214">
        <f t="shared" si="43"/>
        <v>0</v>
      </c>
      <c r="R102" s="214">
        <f>IF(AND($E102&gt;0,$F102&gt;0),'2. Datu ievade'!K22,0)</f>
        <v>0</v>
      </c>
      <c r="S102" s="214">
        <f t="shared" si="44"/>
        <v>0</v>
      </c>
      <c r="T102" s="214">
        <f>IF(R102&gt;0,S102*'3. Finanšu-statistiskās konst.'!C$10,0)</f>
        <v>0</v>
      </c>
      <c r="U102" s="214">
        <f>IF($E102&gt;0,R102*'3. Finanšu-statistiskās konst.'!C$10,0)</f>
        <v>0</v>
      </c>
      <c r="W102" s="214">
        <f>IF(AND($E102&gt;0,$F102&gt;0),'2. Datu ievade'!L22,0)</f>
        <v>2.0499999999999998</v>
      </c>
      <c r="X102" s="241">
        <f>IF(AND($E102&gt;0,$F102&gt;0),'2. Datu ievade'!M22,0)</f>
        <v>0.05</v>
      </c>
      <c r="Y102" s="242">
        <f t="shared" si="45"/>
        <v>0.30000000000000004</v>
      </c>
      <c r="Z102" s="214">
        <f>IF(W102&gt;0,Y102*'3. Finanšu-statistiskās konst.'!C$17,0)</f>
        <v>750.00000000000011</v>
      </c>
      <c r="AA102" s="214">
        <f>IF(W102&gt;0,Z102*'3. Finanšu-statistiskās konst.'!C$16*'3. Finanšu-statistiskās konst.'!C$18,0)</f>
        <v>18750.000000000004</v>
      </c>
      <c r="AB102" s="214">
        <f t="shared" si="46"/>
        <v>3125.0000000000005</v>
      </c>
      <c r="AD102" s="214">
        <f>IF(AND($E102&gt;0,$F102&gt;0),'2. Datu ievade'!N22,0)</f>
        <v>0</v>
      </c>
      <c r="AE102" s="214">
        <f t="shared" si="47"/>
        <v>0</v>
      </c>
      <c r="AF102" s="214">
        <f>IF($E102&gt;0,AE102*'3. Finanšu-statistiskās konst.'!C$11,0)</f>
        <v>0</v>
      </c>
      <c r="AG102" s="214">
        <f t="shared" si="48"/>
        <v>0</v>
      </c>
      <c r="AI102" s="214">
        <f t="shared" si="49"/>
        <v>0</v>
      </c>
      <c r="AJ102" s="214">
        <f>IF(AND($E102&gt;0,$F102&gt;0),'2. Datu ievade'!O22,0)</f>
        <v>0</v>
      </c>
      <c r="AL102" s="214">
        <f t="shared" si="50"/>
        <v>0</v>
      </c>
      <c r="AM102" s="214">
        <f>IF(AND($E102&gt;0,$F102&gt;0),'2. Datu ievade'!P22,0)</f>
        <v>0</v>
      </c>
      <c r="AO102" s="214">
        <f t="shared" si="51"/>
        <v>0</v>
      </c>
      <c r="AP102" s="214">
        <f>IF(AND($E102&gt;0,$F102&gt;0),'2. Datu ievade'!Q22,0)</f>
        <v>0</v>
      </c>
    </row>
    <row r="103" spans="2:42" ht="14.25" customHeight="1" x14ac:dyDescent="0.25">
      <c r="B103" s="328"/>
      <c r="C103" s="331" t="str">
        <f>C62</f>
        <v>Mežainas piejūras kāpas (biotops 2180)</v>
      </c>
      <c r="D103" s="156" t="str">
        <f>D62</f>
        <v>pieaugusi un pāraugusi audze</v>
      </c>
      <c r="E103" s="213">
        <f>'2. Datu ievade'!E23</f>
        <v>1</v>
      </c>
      <c r="F103" s="214">
        <f>'2. Datu ievade'!H23</f>
        <v>7</v>
      </c>
      <c r="H103" s="240">
        <f>IF(AND($E103&gt;0,$F103&gt;0),'2. Datu ievade'!I23,0)</f>
        <v>562</v>
      </c>
      <c r="I103" s="214">
        <f t="shared" si="42"/>
        <v>3934</v>
      </c>
      <c r="J103" s="214">
        <f>IF(H103&gt;0,H103*$F103*$E103*'3. Finanšu-statistiskās konst.'!$C$7,0)</f>
        <v>39340</v>
      </c>
      <c r="K103" s="214">
        <f>IF($E103&gt;0,H103*'3. Finanšu-statistiskās konst.'!$C$7,0)</f>
        <v>5620</v>
      </c>
      <c r="M103" s="213">
        <f>IF(AND($E103&gt;0,$F103&gt;0),'2. Datu ievade'!J23,0)</f>
        <v>0</v>
      </c>
      <c r="N103" s="214">
        <f>IF(M103&gt;0,$F103/'3. Finanšu-statistiskās konst.'!C$41*1000*100*$E103,0)</f>
        <v>0</v>
      </c>
      <c r="O103" s="214">
        <f>IF(M103&gt;0,N103*'3. Finanšu-statistiskās konst.'!C$8,0)</f>
        <v>0</v>
      </c>
      <c r="P103" s="214">
        <f t="shared" si="43"/>
        <v>0</v>
      </c>
      <c r="R103" s="214">
        <f>IF(AND($E103&gt;0,$F103&gt;0),'2. Datu ievade'!K23,0)</f>
        <v>52.2</v>
      </c>
      <c r="S103" s="214">
        <f t="shared" si="44"/>
        <v>365.40000000000003</v>
      </c>
      <c r="T103" s="214">
        <f>IF(R103&gt;0,S103*'3. Finanšu-statistiskās konst.'!C$10,0)</f>
        <v>22271.130000000005</v>
      </c>
      <c r="U103" s="214">
        <f>IF($E103&gt;0,R103*'3. Finanšu-statistiskās konst.'!C$10,0)</f>
        <v>3181.59</v>
      </c>
      <c r="W103" s="214">
        <f>IF(AND($E103&gt;0,$F103&gt;0),'2. Datu ievade'!L23,0)</f>
        <v>1.68</v>
      </c>
      <c r="X103" s="241">
        <f>IF(AND($E103&gt;0,$F103&gt;0),'2. Datu ievade'!M23,0)</f>
        <v>0.05</v>
      </c>
      <c r="Y103" s="242">
        <f t="shared" si="45"/>
        <v>0.35000000000000003</v>
      </c>
      <c r="Z103" s="214">
        <f>IF(W103&gt;0,Y103*'3. Finanšu-statistiskās konst.'!C$17,0)</f>
        <v>875.00000000000011</v>
      </c>
      <c r="AA103" s="214">
        <f>IF(W103&gt;0,Z103*'3. Finanšu-statistiskās konst.'!C$16*'3. Finanšu-statistiskās konst.'!C$18,0)</f>
        <v>21875.000000000004</v>
      </c>
      <c r="AB103" s="214">
        <f t="shared" si="46"/>
        <v>3125.0000000000005</v>
      </c>
      <c r="AD103" s="214">
        <f>IF(AND($E103&gt;0,$F103&gt;0),'2. Datu ievade'!N23,0)</f>
        <v>18.3</v>
      </c>
      <c r="AE103" s="214">
        <f t="shared" si="47"/>
        <v>128.1</v>
      </c>
      <c r="AF103" s="214">
        <f>IF($E103&gt;0,AE103*'3. Finanšu-statistiskās konst.'!C$11,0)</f>
        <v>2562</v>
      </c>
      <c r="AG103" s="214">
        <f t="shared" si="48"/>
        <v>366</v>
      </c>
      <c r="AI103" s="214">
        <f t="shared" si="49"/>
        <v>0</v>
      </c>
      <c r="AJ103" s="214">
        <f>IF(AND($E103&gt;0,$F103&gt;0),'2. Datu ievade'!O23,0)</f>
        <v>0</v>
      </c>
      <c r="AL103" s="214">
        <f t="shared" si="50"/>
        <v>0</v>
      </c>
      <c r="AM103" s="214">
        <f>IF(AND($E103&gt;0,$F103&gt;0),'2. Datu ievade'!P23,0)</f>
        <v>0</v>
      </c>
      <c r="AO103" s="214">
        <f t="shared" si="51"/>
        <v>0</v>
      </c>
      <c r="AP103" s="214">
        <f>IF(AND($E103&gt;0,$F103&gt;0),'2. Datu ievade'!Q23,0)</f>
        <v>0</v>
      </c>
    </row>
    <row r="104" spans="2:42" x14ac:dyDescent="0.25">
      <c r="B104" s="328"/>
      <c r="C104" s="331"/>
      <c r="D104" s="156" t="str">
        <f>D63</f>
        <v>vidēja vecuma un briestaudzes</v>
      </c>
      <c r="E104" s="213">
        <f>'2. Datu ievade'!E24</f>
        <v>1</v>
      </c>
      <c r="F104" s="214">
        <f>'2. Datu ievade'!H24</f>
        <v>12</v>
      </c>
      <c r="H104" s="240">
        <f>IF(AND($E104&gt;0,$F104&gt;0),'2. Datu ievade'!I24,0)</f>
        <v>111</v>
      </c>
      <c r="I104" s="214">
        <f t="shared" si="42"/>
        <v>1332</v>
      </c>
      <c r="J104" s="214">
        <f>IF(H104&gt;0,H104*$F104*$E104*'3. Finanšu-statistiskās konst.'!$C$7,0)</f>
        <v>13320</v>
      </c>
      <c r="K104" s="214">
        <f>IF($E104&gt;0,H104*'3. Finanšu-statistiskās konst.'!$C$7,0)</f>
        <v>1110</v>
      </c>
      <c r="M104" s="213">
        <f>IF(AND($E104&gt;0,$F104&gt;0),'2. Datu ievade'!J24,0)</f>
        <v>0</v>
      </c>
      <c r="N104" s="214">
        <f>IF(M104&gt;0,$F104/'3. Finanšu-statistiskās konst.'!C$41*1000*100*$E104,0)</f>
        <v>0</v>
      </c>
      <c r="O104" s="214">
        <f>IF(M104&gt;0,N104*'3. Finanšu-statistiskās konst.'!C$8,0)</f>
        <v>0</v>
      </c>
      <c r="P104" s="214">
        <f t="shared" si="43"/>
        <v>0</v>
      </c>
      <c r="R104" s="214">
        <f>IF(AND($E104&gt;0,$F104&gt;0),'2. Datu ievade'!K24,0)</f>
        <v>48.2</v>
      </c>
      <c r="S104" s="214">
        <f t="shared" si="44"/>
        <v>578.40000000000009</v>
      </c>
      <c r="T104" s="214">
        <f>IF(R104&gt;0,S104*'3. Finanšu-statistiskās konst.'!C$10,0)</f>
        <v>35253.48000000001</v>
      </c>
      <c r="U104" s="214">
        <f>IF($E104&gt;0,R104*'3. Finanšu-statistiskās konst.'!C$10,0)</f>
        <v>2937.7900000000004</v>
      </c>
      <c r="W104" s="214">
        <f>IF(AND($E104&gt;0,$F104&gt;0),'2. Datu ievade'!L24,0)</f>
        <v>1.68</v>
      </c>
      <c r="X104" s="241">
        <f>IF(AND($E104&gt;0,$F104&gt;0),'2. Datu ievade'!M24,0)</f>
        <v>0.05</v>
      </c>
      <c r="Y104" s="242">
        <f t="shared" si="45"/>
        <v>0.60000000000000009</v>
      </c>
      <c r="Z104" s="214">
        <f>IF(W104&gt;0,Y104*'3. Finanšu-statistiskās konst.'!C$17,0)</f>
        <v>1500.0000000000002</v>
      </c>
      <c r="AA104" s="214">
        <f>IF(W104&gt;0,Z104*'3. Finanšu-statistiskās konst.'!C$16*'3. Finanšu-statistiskās konst.'!C$18,0)</f>
        <v>37500.000000000007</v>
      </c>
      <c r="AB104" s="214">
        <f t="shared" si="46"/>
        <v>3125.0000000000005</v>
      </c>
      <c r="AD104" s="214">
        <f>IF(AND($E104&gt;0,$F104&gt;0),'2. Datu ievade'!N24,0)</f>
        <v>16.899999999999999</v>
      </c>
      <c r="AE104" s="214">
        <f t="shared" si="47"/>
        <v>202.79999999999998</v>
      </c>
      <c r="AF104" s="214">
        <f>IF($E104&gt;0,AE104*'3. Finanšu-statistiskās konst.'!C$11,0)</f>
        <v>4055.9999999999995</v>
      </c>
      <c r="AG104" s="214">
        <f t="shared" si="48"/>
        <v>337.99999999999994</v>
      </c>
      <c r="AI104" s="214">
        <f t="shared" si="49"/>
        <v>0</v>
      </c>
      <c r="AJ104" s="214">
        <f>IF(AND($E104&gt;0,$F104&gt;0),'2. Datu ievade'!O24,0)</f>
        <v>0</v>
      </c>
      <c r="AL104" s="214">
        <f t="shared" si="50"/>
        <v>0</v>
      </c>
      <c r="AM104" s="214">
        <f>IF(AND($E104&gt;0,$F104&gt;0),'2. Datu ievade'!P24,0)</f>
        <v>0</v>
      </c>
      <c r="AO104" s="214">
        <f t="shared" si="51"/>
        <v>0</v>
      </c>
      <c r="AP104" s="214">
        <f>IF(AND($E104&gt;0,$F104&gt;0),'2. Datu ievade'!Q24,0)</f>
        <v>0</v>
      </c>
    </row>
    <row r="105" spans="2:42" ht="14.25" customHeight="1" x14ac:dyDescent="0.25">
      <c r="B105" s="328"/>
      <c r="C105" s="330" t="str">
        <f>'2. Datu ievade'!C25:D25</f>
        <v>Lietotāja definēta papildus ģeotelpiskā vienība (citi meža biotopi un/vai meža tipi)</v>
      </c>
      <c r="D105" s="326"/>
      <c r="E105" s="213">
        <f>'2. Datu ievade'!E25</f>
        <v>0</v>
      </c>
      <c r="F105" s="214">
        <f>'2. Datu ievade'!H25</f>
        <v>0</v>
      </c>
      <c r="H105" s="240">
        <f>IF(AND($E105&gt;0,$F105&gt;0),'2. Datu ievade'!I25,0)</f>
        <v>0</v>
      </c>
      <c r="I105" s="214">
        <f t="shared" si="42"/>
        <v>0</v>
      </c>
      <c r="J105" s="214">
        <f>IF(H105&gt;0,H105*$F105*$E105*'3. Finanšu-statistiskās konst.'!$C$7,0)</f>
        <v>0</v>
      </c>
      <c r="K105" s="214">
        <f>IF($E105&gt;0,H105*'3. Finanšu-statistiskās konst.'!$C$7,0)</f>
        <v>0</v>
      </c>
      <c r="M105" s="213">
        <f>IF(AND($E105&gt;0,$F105&gt;0),'2. Datu ievade'!J25,0)</f>
        <v>0</v>
      </c>
      <c r="N105" s="214">
        <f>IF(M105&gt;0,$F105/'3. Finanšu-statistiskās konst.'!C$41*1000*100*$E105,0)</f>
        <v>0</v>
      </c>
      <c r="O105" s="214">
        <f>IF(M105&gt;0,N105*'3. Finanšu-statistiskās konst.'!C$8,0)</f>
        <v>0</v>
      </c>
      <c r="P105" s="214">
        <f t="shared" si="43"/>
        <v>0</v>
      </c>
      <c r="R105" s="214">
        <f>IF(AND($E105&gt;0,$F105&gt;0),'2. Datu ievade'!K25,0)</f>
        <v>0</v>
      </c>
      <c r="S105" s="214">
        <f t="shared" si="44"/>
        <v>0</v>
      </c>
      <c r="T105" s="214">
        <f>IF(R105&gt;0,S105*'3. Finanšu-statistiskās konst.'!C$10,0)</f>
        <v>0</v>
      </c>
      <c r="U105" s="214">
        <f>IF($E105&gt;0,R105*'3. Finanšu-statistiskās konst.'!C$10,0)</f>
        <v>0</v>
      </c>
      <c r="W105" s="214">
        <f>IF(AND($E105&gt;0,$F105&gt;0),'2. Datu ievade'!L25,0)</f>
        <v>0</v>
      </c>
      <c r="X105" s="241">
        <f>IF(AND($E105&gt;0,$F105&gt;0),'2. Datu ievade'!M25,0)</f>
        <v>0</v>
      </c>
      <c r="Y105" s="242">
        <f t="shared" si="45"/>
        <v>0</v>
      </c>
      <c r="Z105" s="214">
        <f>IF(W105&gt;0,Y105*'3. Finanšu-statistiskās konst.'!C$17,0)</f>
        <v>0</v>
      </c>
      <c r="AA105" s="214">
        <f>IF(W105&gt;0,Z105*'3. Finanšu-statistiskās konst.'!C$16*'3. Finanšu-statistiskās konst.'!C$18,0)</f>
        <v>0</v>
      </c>
      <c r="AB105" s="214">
        <f t="shared" si="46"/>
        <v>0</v>
      </c>
      <c r="AD105" s="214">
        <f>IF(AND($E105&gt;0,$F105&gt;0),'2. Datu ievade'!N25,0)</f>
        <v>0</v>
      </c>
      <c r="AE105" s="214">
        <f t="shared" si="47"/>
        <v>0</v>
      </c>
      <c r="AF105" s="214">
        <f>IF($E105&gt;0,AE105*'3. Finanšu-statistiskās konst.'!C$11,0)</f>
        <v>0</v>
      </c>
      <c r="AG105" s="214">
        <f t="shared" si="48"/>
        <v>0</v>
      </c>
      <c r="AI105" s="214">
        <f t="shared" si="49"/>
        <v>0</v>
      </c>
      <c r="AJ105" s="214">
        <f>IF(AND($E105&gt;0,$F105&gt;0),'2. Datu ievade'!O25,0)</f>
        <v>0</v>
      </c>
      <c r="AL105" s="214">
        <f t="shared" si="50"/>
        <v>0</v>
      </c>
      <c r="AM105" s="214">
        <f>IF(AND($E105&gt;0,$F105&gt;0),'2. Datu ievade'!P25,0)</f>
        <v>0</v>
      </c>
      <c r="AO105" s="214">
        <f t="shared" si="51"/>
        <v>0</v>
      </c>
      <c r="AP105" s="214">
        <f>IF(AND($E105&gt;0,$F105&gt;0),'2. Datu ievade'!Q25,0)</f>
        <v>0</v>
      </c>
    </row>
    <row r="106" spans="2:42" ht="14.25" customHeight="1" x14ac:dyDescent="0.25">
      <c r="B106" s="328"/>
      <c r="C106" s="330" t="str">
        <f>'2. Datu ievade'!C26:D26</f>
        <v>Lietotāja definēta papildus ģeotelpiskā vienība (citi meža biotopi un/vai meža tipi)</v>
      </c>
      <c r="D106" s="326"/>
      <c r="E106" s="213">
        <f>'2. Datu ievade'!E26</f>
        <v>0</v>
      </c>
      <c r="F106" s="214">
        <f>'2. Datu ievade'!H26</f>
        <v>0</v>
      </c>
      <c r="H106" s="240">
        <f>IF(AND($E106&gt;0,$F106&gt;0),'2. Datu ievade'!I26,0)</f>
        <v>0</v>
      </c>
      <c r="I106" s="214">
        <f t="shared" si="42"/>
        <v>0</v>
      </c>
      <c r="J106" s="214">
        <f>IF(H106&gt;0,H106*$F106*$E106*'3. Finanšu-statistiskās konst.'!$C$7,0)</f>
        <v>0</v>
      </c>
      <c r="K106" s="214">
        <f>IF($E106&gt;0,H106*'3. Finanšu-statistiskās konst.'!$C$7,0)</f>
        <v>0</v>
      </c>
      <c r="M106" s="213">
        <f>IF(AND($E106&gt;0,$F106&gt;0),'2. Datu ievade'!J26,0)</f>
        <v>0</v>
      </c>
      <c r="N106" s="214">
        <f>IF(M106&gt;0,$F106/'3. Finanšu-statistiskās konst.'!C$41*1000*100*$E106,0)</f>
        <v>0</v>
      </c>
      <c r="O106" s="214">
        <f>IF(M106&gt;0,N106*'3. Finanšu-statistiskās konst.'!C$8,0)</f>
        <v>0</v>
      </c>
      <c r="P106" s="214">
        <f t="shared" si="43"/>
        <v>0</v>
      </c>
      <c r="R106" s="214">
        <f>IF(AND($E106&gt;0,$F106&gt;0),'2. Datu ievade'!K26,0)</f>
        <v>0</v>
      </c>
      <c r="S106" s="214">
        <f t="shared" si="44"/>
        <v>0</v>
      </c>
      <c r="T106" s="214">
        <f>IF(R106&gt;0,S106*'3. Finanšu-statistiskās konst.'!C$10,0)</f>
        <v>0</v>
      </c>
      <c r="U106" s="214">
        <f>IF($E106&gt;0,R106*'3. Finanšu-statistiskās konst.'!C$10,0)</f>
        <v>0</v>
      </c>
      <c r="W106" s="214">
        <f>IF(AND($E106&gt;0,$F106&gt;0),'2. Datu ievade'!L26,0)</f>
        <v>0</v>
      </c>
      <c r="X106" s="241">
        <f>IF(AND($E106&gt;0,$F106&gt;0),'2. Datu ievade'!M26,0)</f>
        <v>0</v>
      </c>
      <c r="Y106" s="242">
        <f t="shared" si="45"/>
        <v>0</v>
      </c>
      <c r="Z106" s="214">
        <f>IF(W106&gt;0,Y106*'3. Finanšu-statistiskās konst.'!C$17,0)</f>
        <v>0</v>
      </c>
      <c r="AA106" s="214">
        <f>IF(W106&gt;0,Z106*'3. Finanšu-statistiskās konst.'!C$16*'3. Finanšu-statistiskās konst.'!C$18,0)</f>
        <v>0</v>
      </c>
      <c r="AB106" s="214">
        <f t="shared" si="46"/>
        <v>0</v>
      </c>
      <c r="AD106" s="214">
        <f>IF(AND($E106&gt;0,$F106&gt;0),'2. Datu ievade'!N26,0)</f>
        <v>0</v>
      </c>
      <c r="AE106" s="214">
        <f t="shared" si="47"/>
        <v>0</v>
      </c>
      <c r="AF106" s="214">
        <f>IF($E106&gt;0,AE106*'3. Finanšu-statistiskās konst.'!C$11,0)</f>
        <v>0</v>
      </c>
      <c r="AG106" s="214">
        <f t="shared" si="48"/>
        <v>0</v>
      </c>
      <c r="AI106" s="214">
        <f t="shared" si="49"/>
        <v>0</v>
      </c>
      <c r="AJ106" s="214">
        <f>IF(AND($E106&gt;0,$F106&gt;0),'2. Datu ievade'!O26,0)</f>
        <v>0</v>
      </c>
      <c r="AL106" s="214">
        <f t="shared" si="50"/>
        <v>0</v>
      </c>
      <c r="AM106" s="214">
        <f>IF(AND($E106&gt;0,$F106&gt;0),'2. Datu ievade'!P26,0)</f>
        <v>0</v>
      </c>
      <c r="AO106" s="214">
        <f t="shared" si="51"/>
        <v>0</v>
      </c>
      <c r="AP106" s="214">
        <f>IF(AND($E106&gt;0,$F106&gt;0),'2. Datu ievade'!Q26,0)</f>
        <v>0</v>
      </c>
    </row>
    <row r="107" spans="2:42" ht="14.25" customHeight="1" x14ac:dyDescent="0.25">
      <c r="B107" s="329" t="str">
        <f>B67</f>
        <v>Ruderāli zālāji</v>
      </c>
      <c r="C107" s="330" t="str">
        <f>'2. Datu ievade'!C27:D27</f>
        <v>Lietotāja definēta papildus ģeotelpiskā vienība (citi meža biotopi un/vai meža tipi)</v>
      </c>
      <c r="D107" s="326"/>
      <c r="E107" s="213">
        <f>'2. Datu ievade'!E27</f>
        <v>0</v>
      </c>
      <c r="F107" s="214">
        <f>'2. Datu ievade'!H27</f>
        <v>0</v>
      </c>
      <c r="H107" s="240">
        <f>IF(AND($E107&gt;0,$F107&gt;0),'2. Datu ievade'!I27,0)</f>
        <v>0</v>
      </c>
      <c r="I107" s="214">
        <f t="shared" si="42"/>
        <v>0</v>
      </c>
      <c r="J107" s="214">
        <f>IF(H107&gt;0,H107*$F107*$E107*'3. Finanšu-statistiskās konst.'!$C$7,0)</f>
        <v>0</v>
      </c>
      <c r="K107" s="214">
        <f>IF($E107&gt;0,H107*'3. Finanšu-statistiskās konst.'!$C$7,0)</f>
        <v>0</v>
      </c>
      <c r="M107" s="213">
        <f>IF(AND($E107&gt;0,$F107&gt;0),'2. Datu ievade'!J27,0)</f>
        <v>0</v>
      </c>
      <c r="N107" s="214">
        <f>IF(M107&gt;0,$F107/'3. Finanšu-statistiskās konst.'!C$41*1000*100*$E107,0)</f>
        <v>0</v>
      </c>
      <c r="O107" s="214">
        <f>IF(M107&gt;0,N107*'3. Finanšu-statistiskās konst.'!C$8,0)</f>
        <v>0</v>
      </c>
      <c r="P107" s="214">
        <f t="shared" si="43"/>
        <v>0</v>
      </c>
      <c r="R107" s="214">
        <f>IF(AND($E107&gt;0,$F107&gt;0),'2. Datu ievade'!K27,0)</f>
        <v>0</v>
      </c>
      <c r="S107" s="214">
        <f t="shared" si="44"/>
        <v>0</v>
      </c>
      <c r="T107" s="214">
        <f>IF(R107&gt;0,S107*'3. Finanšu-statistiskās konst.'!C$10,0)</f>
        <v>0</v>
      </c>
      <c r="U107" s="214">
        <f>IF($E107&gt;0,R107*'3. Finanšu-statistiskās konst.'!C$10,0)</f>
        <v>0</v>
      </c>
      <c r="W107" s="214">
        <f>IF(AND($E107&gt;0,$F107&gt;0),'2. Datu ievade'!L27,0)</f>
        <v>0</v>
      </c>
      <c r="X107" s="241">
        <f>IF(AND($E107&gt;0,$F107&gt;0),'2. Datu ievade'!M27,0)</f>
        <v>0</v>
      </c>
      <c r="Y107" s="242">
        <f t="shared" si="45"/>
        <v>0</v>
      </c>
      <c r="Z107" s="214">
        <f>IF(W107&gt;0,Y107*'3. Finanšu-statistiskās konst.'!C$17,0)</f>
        <v>0</v>
      </c>
      <c r="AA107" s="214">
        <f>IF(W107&gt;0,Z107*'3. Finanšu-statistiskās konst.'!C$16*'3. Finanšu-statistiskās konst.'!C$18,0)</f>
        <v>0</v>
      </c>
      <c r="AB107" s="214">
        <f t="shared" si="46"/>
        <v>0</v>
      </c>
      <c r="AD107" s="214">
        <f>IF(AND($E107&gt;0,$F107&gt;0),'2. Datu ievade'!N27,0)</f>
        <v>0</v>
      </c>
      <c r="AE107" s="214">
        <f t="shared" si="47"/>
        <v>0</v>
      </c>
      <c r="AF107" s="214">
        <f>IF($E107&gt;0,AE107*'3. Finanšu-statistiskās konst.'!C$11,0)</f>
        <v>0</v>
      </c>
      <c r="AG107" s="214">
        <f t="shared" si="48"/>
        <v>0</v>
      </c>
      <c r="AI107" s="214">
        <f t="shared" si="49"/>
        <v>0</v>
      </c>
      <c r="AJ107" s="214">
        <f>IF(AND($E107&gt;0,$F107&gt;0),'2. Datu ievade'!O27,0)</f>
        <v>0</v>
      </c>
      <c r="AL107" s="214">
        <f t="shared" si="50"/>
        <v>0</v>
      </c>
      <c r="AM107" s="214">
        <f>IF(AND($E107&gt;0,$F107&gt;0),'2. Datu ievade'!P27,0)</f>
        <v>0</v>
      </c>
      <c r="AO107" s="214">
        <f t="shared" si="51"/>
        <v>0</v>
      </c>
      <c r="AP107" s="214">
        <f>IF(AND($E107&gt;0,$F107&gt;0),'2. Datu ievade'!Q27,0)</f>
        <v>0</v>
      </c>
    </row>
    <row r="108" spans="2:42" ht="14.25" customHeight="1" x14ac:dyDescent="0.25">
      <c r="B108" s="296" t="str">
        <f>'2. Datu ievade'!B28:D28</f>
        <v>Ruderāli zālāji</v>
      </c>
      <c r="C108" s="333">
        <f>'2. Datu ievade'!B28:D28</f>
        <v>0</v>
      </c>
      <c r="D108" s="297"/>
      <c r="E108" s="213">
        <f>'2. Datu ievade'!E28</f>
        <v>1</v>
      </c>
      <c r="F108" s="214">
        <f>'2. Datu ievade'!H28</f>
        <v>2</v>
      </c>
      <c r="H108" s="240">
        <f>IF(AND($E108&gt;0,$F108&gt;0),'2. Datu ievade'!I28,0)</f>
        <v>0</v>
      </c>
      <c r="I108" s="214">
        <f t="shared" si="42"/>
        <v>0</v>
      </c>
      <c r="J108" s="214">
        <f>IF(H108&gt;0,H108*$F108*$E108*'3. Finanšu-statistiskās konst.'!$C$7,0)</f>
        <v>0</v>
      </c>
      <c r="K108" s="214">
        <f>IF($E108&gt;0,H108*'3. Finanšu-statistiskās konst.'!$C$7,0)</f>
        <v>0</v>
      </c>
      <c r="M108" s="213">
        <f>IF(AND($E108&gt;0,$F108&gt;0),'2. Datu ievade'!J28,0)</f>
        <v>0</v>
      </c>
      <c r="N108" s="214">
        <f>IF(M108&gt;0,$F108/'3. Finanšu-statistiskās konst.'!C$41*1000*100*$E108,0)</f>
        <v>0</v>
      </c>
      <c r="O108" s="214">
        <f>IF(M108&gt;0,N108*'3. Finanšu-statistiskās konst.'!C$8,0)</f>
        <v>0</v>
      </c>
      <c r="P108" s="214">
        <f t="shared" si="43"/>
        <v>0</v>
      </c>
      <c r="R108" s="214">
        <f>IF(AND($E108&gt;0,$F108&gt;0),'2. Datu ievade'!K28,0)</f>
        <v>0</v>
      </c>
      <c r="S108" s="214">
        <f t="shared" si="44"/>
        <v>0</v>
      </c>
      <c r="T108" s="214">
        <f>IF(R108&gt;0,S108*'3. Finanšu-statistiskās konst.'!C$10,0)</f>
        <v>0</v>
      </c>
      <c r="U108" s="214">
        <f>IF($E108&gt;0,R108*'3. Finanšu-statistiskās konst.'!C$10,0)</f>
        <v>0</v>
      </c>
      <c r="W108" s="214">
        <f>IF(AND($E108&gt;0,$F108&gt;0),'2. Datu ievade'!L28,0)</f>
        <v>0</v>
      </c>
      <c r="X108" s="241">
        <f>IF(AND($E108&gt;0,$F108&gt;0),'2. Datu ievade'!M28,0)</f>
        <v>0</v>
      </c>
      <c r="Y108" s="242">
        <f t="shared" si="45"/>
        <v>0</v>
      </c>
      <c r="Z108" s="214">
        <f>IF(W108&gt;0,Y108*'3. Finanšu-statistiskās konst.'!C$17,0)</f>
        <v>0</v>
      </c>
      <c r="AA108" s="214">
        <f>IF(W108&gt;0,Z108*'3. Finanšu-statistiskās konst.'!C$16*'3. Finanšu-statistiskās konst.'!C$18,0)</f>
        <v>0</v>
      </c>
      <c r="AB108" s="214">
        <f t="shared" si="46"/>
        <v>0</v>
      </c>
      <c r="AD108" s="214">
        <f>IF(AND($E108&gt;0,$F108&gt;0),'2. Datu ievade'!N28,0)</f>
        <v>0</v>
      </c>
      <c r="AE108" s="214">
        <f t="shared" si="47"/>
        <v>0</v>
      </c>
      <c r="AF108" s="214">
        <f>IF($E108&gt;0,AE108*'3. Finanšu-statistiskās konst.'!C$11,0)</f>
        <v>0</v>
      </c>
      <c r="AG108" s="214">
        <f t="shared" si="48"/>
        <v>0</v>
      </c>
      <c r="AI108" s="214">
        <f t="shared" si="49"/>
        <v>0</v>
      </c>
      <c r="AJ108" s="214">
        <f>IF(AND($E108&gt;0,$F108&gt;0),'2. Datu ievade'!O28,0)</f>
        <v>0</v>
      </c>
      <c r="AL108" s="214">
        <f t="shared" si="50"/>
        <v>0</v>
      </c>
      <c r="AM108" s="214">
        <f>IF(AND($E108&gt;0,$F108&gt;0),'2. Datu ievade'!P28,0)</f>
        <v>0</v>
      </c>
      <c r="AO108" s="214">
        <f t="shared" si="51"/>
        <v>0</v>
      </c>
      <c r="AP108" s="214">
        <f>IF(AND($E108&gt;0,$F108&gt;0),'2. Datu ievade'!Q28,0)</f>
        <v>0</v>
      </c>
    </row>
    <row r="109" spans="2:42" x14ac:dyDescent="0.25">
      <c r="B109" s="319" t="str">
        <f>'2. Datu ievade'!B29</f>
        <v>Apbūve/ urbānas teritorijas</v>
      </c>
      <c r="C109" s="296" t="str">
        <f>'2. Datu ievade'!C29:D29</f>
        <v>mazstāvu dzīvojamās apbūves teritorija</v>
      </c>
      <c r="D109" s="297"/>
      <c r="E109" s="213">
        <f>'2. Datu ievade'!E29</f>
        <v>1</v>
      </c>
      <c r="F109" s="214">
        <f>'2. Datu ievade'!H29</f>
        <v>33</v>
      </c>
      <c r="H109" s="240">
        <f>IF(AND($E109&gt;0,$F109&gt;0),'2. Datu ievade'!I29,0)</f>
        <v>0</v>
      </c>
      <c r="I109" s="214">
        <f t="shared" si="42"/>
        <v>0</v>
      </c>
      <c r="J109" s="214">
        <f>IF(H109&gt;0,H109*$F109*$E109*'3. Finanšu-statistiskās konst.'!$C$7,0)</f>
        <v>0</v>
      </c>
      <c r="K109" s="214">
        <f>IF($E109&gt;0,H109*'3. Finanšu-statistiskās konst.'!$C$7,0)</f>
        <v>0</v>
      </c>
      <c r="M109" s="213">
        <f>IF(AND($E109&gt;0,$F109&gt;0),'2. Datu ievade'!J29,0)</f>
        <v>0</v>
      </c>
      <c r="N109" s="214">
        <f>IF(M109&gt;0,$F109/'3. Finanšu-statistiskās konst.'!C$41*1000*100*$E109,0)</f>
        <v>0</v>
      </c>
      <c r="O109" s="214">
        <f>IF(M109&gt;0,N109*'3. Finanšu-statistiskās konst.'!C$8,0)</f>
        <v>0</v>
      </c>
      <c r="P109" s="214">
        <f t="shared" si="43"/>
        <v>0</v>
      </c>
      <c r="R109" s="214">
        <f>IF(AND($E109&gt;0,$F109&gt;0),'2. Datu ievade'!K29,0)</f>
        <v>0</v>
      </c>
      <c r="S109" s="214">
        <f t="shared" si="44"/>
        <v>0</v>
      </c>
      <c r="T109" s="214">
        <f>IF(R109&gt;0,S109*'3. Finanšu-statistiskās konst.'!C$10,0)</f>
        <v>0</v>
      </c>
      <c r="U109" s="214">
        <f>IF($E109&gt;0,R109*'3. Finanšu-statistiskās konst.'!C$10,0)</f>
        <v>0</v>
      </c>
      <c r="W109" s="214">
        <f>IF(AND($E109&gt;0,$F109&gt;0),'2. Datu ievade'!L29,0)</f>
        <v>0</v>
      </c>
      <c r="X109" s="241">
        <f>IF(AND($E109&gt;0,$F109&gt;0),'2. Datu ievade'!M29,0)</f>
        <v>0</v>
      </c>
      <c r="Y109" s="242">
        <f t="shared" si="45"/>
        <v>0</v>
      </c>
      <c r="Z109" s="214">
        <f>IF(W109&gt;0,Y109*'3. Finanšu-statistiskās konst.'!C$17,0)</f>
        <v>0</v>
      </c>
      <c r="AA109" s="214">
        <f>IF(W109&gt;0,Z109*'3. Finanšu-statistiskās konst.'!C$16*'3. Finanšu-statistiskās konst.'!C$18,0)</f>
        <v>0</v>
      </c>
      <c r="AB109" s="214">
        <f t="shared" si="46"/>
        <v>0</v>
      </c>
      <c r="AD109" s="214">
        <f>IF(AND($E109&gt;0,$F109&gt;0),'2. Datu ievade'!N29,0)</f>
        <v>0</v>
      </c>
      <c r="AE109" s="214">
        <f t="shared" si="47"/>
        <v>0</v>
      </c>
      <c r="AF109" s="214">
        <f>IF($E109&gt;0,AE109*'3. Finanšu-statistiskās konst.'!C$11,0)</f>
        <v>0</v>
      </c>
      <c r="AG109" s="214">
        <f t="shared" si="48"/>
        <v>0</v>
      </c>
      <c r="AI109" s="214">
        <f t="shared" si="49"/>
        <v>0</v>
      </c>
      <c r="AJ109" s="214">
        <f>IF(AND($E109&gt;0,$F109&gt;0),'2. Datu ievade'!O29,0)</f>
        <v>0</v>
      </c>
      <c r="AL109" s="214">
        <f t="shared" si="50"/>
        <v>0</v>
      </c>
      <c r="AM109" s="214">
        <f>IF(AND($E109&gt;0,$F109&gt;0),'2. Datu ievade'!P29,0)</f>
        <v>0</v>
      </c>
      <c r="AO109" s="214">
        <f t="shared" si="51"/>
        <v>0</v>
      </c>
      <c r="AP109" s="214">
        <f>IF(AND($E109&gt;0,$F109&gt;0),'2. Datu ievade'!Q29,0)</f>
        <v>0</v>
      </c>
    </row>
    <row r="110" spans="2:42" x14ac:dyDescent="0.25">
      <c r="B110" s="320"/>
      <c r="C110" s="296" t="str">
        <f>'2. Datu ievade'!C30:D30</f>
        <v>daudzstāvu dzīvojamās apbūves teritorija</v>
      </c>
      <c r="D110" s="297"/>
      <c r="E110" s="213">
        <f>'2. Datu ievade'!E30</f>
        <v>1</v>
      </c>
      <c r="F110" s="214">
        <f>'2. Datu ievade'!H30</f>
        <v>12.28</v>
      </c>
      <c r="H110" s="240">
        <f>IF(AND($E110&gt;0,$F110&gt;0),'2. Datu ievade'!I30,0)</f>
        <v>0</v>
      </c>
      <c r="I110" s="214">
        <f t="shared" si="42"/>
        <v>0</v>
      </c>
      <c r="J110" s="214">
        <f>IF(H110&gt;0,H110*$F110*$E110*'3. Finanšu-statistiskās konst.'!$C$7,0)</f>
        <v>0</v>
      </c>
      <c r="K110" s="214">
        <f>IF($E110&gt;0,H110*'3. Finanšu-statistiskās konst.'!$C$7,0)</f>
        <v>0</v>
      </c>
      <c r="M110" s="213">
        <f>IF(AND($E110&gt;0,$F110&gt;0),'2. Datu ievade'!J30,0)</f>
        <v>0</v>
      </c>
      <c r="N110" s="214">
        <f>IF(M110&gt;0,$F110/'3. Finanšu-statistiskās konst.'!C$41*1000*100*$E110,0)</f>
        <v>0</v>
      </c>
      <c r="O110" s="214">
        <f>IF(M110&gt;0,N110*'3. Finanšu-statistiskās konst.'!C$8,0)</f>
        <v>0</v>
      </c>
      <c r="P110" s="214">
        <f t="shared" si="43"/>
        <v>0</v>
      </c>
      <c r="R110" s="214">
        <f>IF(AND($E110&gt;0,$F110&gt;0),'2. Datu ievade'!K30,0)</f>
        <v>0</v>
      </c>
      <c r="S110" s="214">
        <f t="shared" si="44"/>
        <v>0</v>
      </c>
      <c r="T110" s="214">
        <f>IF(R110&gt;0,S110*'3. Finanšu-statistiskās konst.'!C$10,0)</f>
        <v>0</v>
      </c>
      <c r="U110" s="214">
        <f>IF($E110&gt;0,R110*'3. Finanšu-statistiskās konst.'!C$10,0)</f>
        <v>0</v>
      </c>
      <c r="W110" s="214">
        <f>IF(AND($E110&gt;0,$F110&gt;0),'2. Datu ievade'!L30,0)</f>
        <v>0</v>
      </c>
      <c r="X110" s="241">
        <f>IF(AND($E110&gt;0,$F110&gt;0),'2. Datu ievade'!M30,0)</f>
        <v>0</v>
      </c>
      <c r="Y110" s="242">
        <f t="shared" si="45"/>
        <v>0</v>
      </c>
      <c r="Z110" s="214">
        <f>IF(W110&gt;0,Y110*'3. Finanšu-statistiskās konst.'!C$17,0)</f>
        <v>0</v>
      </c>
      <c r="AA110" s="214">
        <f>IF(W110&gt;0,Z110*'3. Finanšu-statistiskās konst.'!C$16*'3. Finanšu-statistiskās konst.'!C$18,0)</f>
        <v>0</v>
      </c>
      <c r="AB110" s="214">
        <f t="shared" si="46"/>
        <v>0</v>
      </c>
      <c r="AD110" s="214">
        <f>IF(AND($E110&gt;0,$F110&gt;0),'2. Datu ievade'!N30,0)</f>
        <v>0</v>
      </c>
      <c r="AE110" s="214">
        <f t="shared" si="47"/>
        <v>0</v>
      </c>
      <c r="AF110" s="214">
        <f>IF($E110&gt;0,AE110*'3. Finanšu-statistiskās konst.'!C$11,0)</f>
        <v>0</v>
      </c>
      <c r="AG110" s="214">
        <f t="shared" si="48"/>
        <v>0</v>
      </c>
      <c r="AI110" s="214">
        <f t="shared" si="49"/>
        <v>0</v>
      </c>
      <c r="AJ110" s="214">
        <f>IF(AND($E110&gt;0,$F110&gt;0),'2. Datu ievade'!O30,0)</f>
        <v>0</v>
      </c>
      <c r="AL110" s="214">
        <f t="shared" si="50"/>
        <v>0</v>
      </c>
      <c r="AM110" s="214">
        <f>IF(AND($E110&gt;0,$F110&gt;0),'2. Datu ievade'!P30,0)</f>
        <v>0</v>
      </c>
      <c r="AO110" s="214">
        <f t="shared" si="51"/>
        <v>0</v>
      </c>
      <c r="AP110" s="214">
        <f>IF(AND($E110&gt;0,$F110&gt;0),'2. Datu ievade'!Q30,0)</f>
        <v>0</v>
      </c>
    </row>
    <row r="111" spans="2:42" x14ac:dyDescent="0.25">
      <c r="B111" s="320"/>
      <c r="C111" s="296" t="str">
        <f>'2. Datu ievade'!C31:D31</f>
        <v>publiskās apbūves teritorija</v>
      </c>
      <c r="D111" s="297"/>
      <c r="E111" s="213">
        <f>'2. Datu ievade'!E31</f>
        <v>1</v>
      </c>
      <c r="F111" s="214">
        <f>'2. Datu ievade'!H31</f>
        <v>11</v>
      </c>
      <c r="H111" s="240">
        <f>IF(AND($E111&gt;0,$F111&gt;0),'2. Datu ievade'!I31,0)</f>
        <v>0</v>
      </c>
      <c r="I111" s="214">
        <f t="shared" si="42"/>
        <v>0</v>
      </c>
      <c r="J111" s="214">
        <f>IF(H111&gt;0,H111*$F111*$E111*'3. Finanšu-statistiskās konst.'!$C$7,0)</f>
        <v>0</v>
      </c>
      <c r="K111" s="214">
        <f>IF($E111&gt;0,H111*'3. Finanšu-statistiskās konst.'!$C$7,0)</f>
        <v>0</v>
      </c>
      <c r="M111" s="213">
        <f>IF(AND($E111&gt;0,$F111&gt;0),'2. Datu ievade'!J31,0)</f>
        <v>0</v>
      </c>
      <c r="N111" s="214">
        <f>IF(M111&gt;0,$F111/'3. Finanšu-statistiskās konst.'!C$41*1000*100*$E111,0)</f>
        <v>0</v>
      </c>
      <c r="O111" s="214">
        <f>IF(M111&gt;0,N111*'3. Finanšu-statistiskās konst.'!C$8,0)</f>
        <v>0</v>
      </c>
      <c r="P111" s="214">
        <f t="shared" si="43"/>
        <v>0</v>
      </c>
      <c r="R111" s="214">
        <f>IF(AND($E111&gt;0,$F111&gt;0),'2. Datu ievade'!K31,0)</f>
        <v>0</v>
      </c>
      <c r="S111" s="214">
        <f t="shared" si="44"/>
        <v>0</v>
      </c>
      <c r="T111" s="214">
        <f>IF(R111&gt;0,S111*'3. Finanšu-statistiskās konst.'!C$10,0)</f>
        <v>0</v>
      </c>
      <c r="U111" s="214">
        <f>IF($E111&gt;0,R111*'3. Finanšu-statistiskās konst.'!C$10,0)</f>
        <v>0</v>
      </c>
      <c r="W111" s="214">
        <f>IF(AND($E111&gt;0,$F111&gt;0),'2. Datu ievade'!L31,0)</f>
        <v>0</v>
      </c>
      <c r="X111" s="241">
        <f>IF(AND($E111&gt;0,$F111&gt;0),'2. Datu ievade'!M31,0)</f>
        <v>0</v>
      </c>
      <c r="Y111" s="242">
        <f t="shared" si="45"/>
        <v>0</v>
      </c>
      <c r="Z111" s="214">
        <f>IF(W111&gt;0,Y111*'3. Finanšu-statistiskās konst.'!C$17,0)</f>
        <v>0</v>
      </c>
      <c r="AA111" s="214">
        <f>IF(W111&gt;0,Z111*'3. Finanšu-statistiskās konst.'!C$16*'3. Finanšu-statistiskās konst.'!C$18,0)</f>
        <v>0</v>
      </c>
      <c r="AB111" s="214">
        <f t="shared" si="46"/>
        <v>0</v>
      </c>
      <c r="AD111" s="214">
        <f>IF(AND($E111&gt;0,$F111&gt;0),'2. Datu ievade'!N31,0)</f>
        <v>0</v>
      </c>
      <c r="AE111" s="214">
        <f t="shared" si="47"/>
        <v>0</v>
      </c>
      <c r="AF111" s="214">
        <f>IF($E111&gt;0,AE111*'3. Finanšu-statistiskās konst.'!C$11,0)</f>
        <v>0</v>
      </c>
      <c r="AG111" s="214">
        <f t="shared" si="48"/>
        <v>0</v>
      </c>
      <c r="AI111" s="214">
        <f t="shared" si="49"/>
        <v>0</v>
      </c>
      <c r="AJ111" s="214">
        <f>IF(AND($E111&gt;0,$F111&gt;0),'2. Datu ievade'!O31,0)</f>
        <v>0</v>
      </c>
      <c r="AL111" s="214">
        <f t="shared" si="50"/>
        <v>0</v>
      </c>
      <c r="AM111" s="214">
        <f>IF(AND($E111&gt;0,$F111&gt;0),'2. Datu ievade'!P31,0)</f>
        <v>0</v>
      </c>
      <c r="AO111" s="214">
        <f t="shared" si="51"/>
        <v>0</v>
      </c>
      <c r="AP111" s="214">
        <f>IF(AND($E111&gt;0,$F111&gt;0),'2. Datu ievade'!Q31,0)</f>
        <v>0</v>
      </c>
    </row>
    <row r="112" spans="2:42" x14ac:dyDescent="0.25">
      <c r="B112" s="320"/>
      <c r="C112" s="296" t="str">
        <f>'2. Datu ievade'!C32:D32</f>
        <v>atsevišķas ēkas</v>
      </c>
      <c r="D112" s="297"/>
      <c r="E112" s="213">
        <f>'2. Datu ievade'!E32</f>
        <v>0</v>
      </c>
      <c r="F112" s="214">
        <f>'2. Datu ievade'!H32</f>
        <v>0</v>
      </c>
      <c r="H112" s="240">
        <f>IF(AND($E112&gt;0,$F112&gt;0),'2. Datu ievade'!I32,0)</f>
        <v>0</v>
      </c>
      <c r="I112" s="214">
        <f t="shared" si="42"/>
        <v>0</v>
      </c>
      <c r="J112" s="214">
        <f>IF(H112&gt;0,H112*$F112*$E112*'3. Finanšu-statistiskās konst.'!$C$7,0)</f>
        <v>0</v>
      </c>
      <c r="K112" s="214">
        <f>IF($E112&gt;0,H112*'3. Finanšu-statistiskās konst.'!$C$7,0)</f>
        <v>0</v>
      </c>
      <c r="M112" s="213">
        <f>IF(AND($E112&gt;0,$F112&gt;0),'2. Datu ievade'!J32,0)</f>
        <v>0</v>
      </c>
      <c r="N112" s="214">
        <f>IF(M112&gt;0,$F112/'3. Finanšu-statistiskās konst.'!C$41*1000*100*$E112,0)</f>
        <v>0</v>
      </c>
      <c r="O112" s="214">
        <f>IF(M112&gt;0,N112*'3. Finanšu-statistiskās konst.'!C$8,0)</f>
        <v>0</v>
      </c>
      <c r="P112" s="214">
        <f t="shared" si="43"/>
        <v>0</v>
      </c>
      <c r="R112" s="214">
        <f>IF(AND($E112&gt;0,$F112&gt;0),'2. Datu ievade'!K32,0)</f>
        <v>0</v>
      </c>
      <c r="S112" s="214">
        <f t="shared" si="44"/>
        <v>0</v>
      </c>
      <c r="T112" s="214">
        <f>IF(R112&gt;0,S112*'3. Finanšu-statistiskās konst.'!C$10,0)</f>
        <v>0</v>
      </c>
      <c r="U112" s="214">
        <f>IF($E112&gt;0,R112*'3. Finanšu-statistiskās konst.'!C$10,0)</f>
        <v>0</v>
      </c>
      <c r="W112" s="214">
        <f>IF(AND($E112&gt;0,$F112&gt;0),'2. Datu ievade'!L32,0)</f>
        <v>0</v>
      </c>
      <c r="X112" s="241">
        <f>IF(AND($E112&gt;0,$F112&gt;0),'2. Datu ievade'!M32,0)</f>
        <v>0</v>
      </c>
      <c r="Y112" s="242">
        <f t="shared" si="45"/>
        <v>0</v>
      </c>
      <c r="Z112" s="214">
        <f>IF(W112&gt;0,Y112*'3. Finanšu-statistiskās konst.'!C$17,0)</f>
        <v>0</v>
      </c>
      <c r="AA112" s="214">
        <f>IF(W112&gt;0,Z112*'3. Finanšu-statistiskās konst.'!C$16*'3. Finanšu-statistiskās konst.'!C$18,0)</f>
        <v>0</v>
      </c>
      <c r="AB112" s="214">
        <f t="shared" si="46"/>
        <v>0</v>
      </c>
      <c r="AD112" s="214">
        <f>IF(AND($E112&gt;0,$F112&gt;0),'2. Datu ievade'!N32,0)</f>
        <v>0</v>
      </c>
      <c r="AE112" s="214">
        <f t="shared" si="47"/>
        <v>0</v>
      </c>
      <c r="AF112" s="214">
        <f>IF($E112&gt;0,AE112*'3. Finanšu-statistiskās konst.'!C$11,0)</f>
        <v>0</v>
      </c>
      <c r="AG112" s="214">
        <f t="shared" si="48"/>
        <v>0</v>
      </c>
      <c r="AI112" s="214">
        <f t="shared" si="49"/>
        <v>0</v>
      </c>
      <c r="AJ112" s="214">
        <f>IF(AND($E112&gt;0,$F112&gt;0),'2. Datu ievade'!O32,0)</f>
        <v>0</v>
      </c>
      <c r="AL112" s="214">
        <f t="shared" si="50"/>
        <v>0</v>
      </c>
      <c r="AM112" s="214">
        <f>IF(AND($E112&gt;0,$F112&gt;0),'2. Datu ievade'!P32,0)</f>
        <v>0</v>
      </c>
      <c r="AO112" s="214">
        <f t="shared" si="51"/>
        <v>0</v>
      </c>
      <c r="AP112" s="214">
        <f>IF(AND($E112&gt;0,$F112&gt;0),'2. Datu ievade'!Q32,0)</f>
        <v>0</v>
      </c>
    </row>
    <row r="113" spans="2:42" x14ac:dyDescent="0.25">
      <c r="B113" s="320"/>
      <c r="C113" s="296" t="str">
        <f>'2. Datu ievade'!C33:D33</f>
        <v>transporta infrastruktūras teritorija</v>
      </c>
      <c r="D113" s="297"/>
      <c r="E113" s="213">
        <f>'2. Datu ievade'!E33</f>
        <v>1</v>
      </c>
      <c r="F113" s="214">
        <f>'2. Datu ievade'!H33</f>
        <v>10.52</v>
      </c>
      <c r="H113" s="240">
        <f>IF(AND($E113&gt;0,$F113&gt;0),'2. Datu ievade'!I33,0)</f>
        <v>0</v>
      </c>
      <c r="I113" s="214">
        <f t="shared" si="42"/>
        <v>0</v>
      </c>
      <c r="J113" s="214">
        <f>IF(H113&gt;0,H113*$F113*$E113*'3. Finanšu-statistiskās konst.'!$C$7,0)</f>
        <v>0</v>
      </c>
      <c r="K113" s="214">
        <f>IF($E113&gt;0,H113*'3. Finanšu-statistiskās konst.'!$C$7,0)</f>
        <v>0</v>
      </c>
      <c r="M113" s="213">
        <f>IF(AND($E113&gt;0,$F113&gt;0),'2. Datu ievade'!J33,0)</f>
        <v>0</v>
      </c>
      <c r="N113" s="214">
        <f>IF(M113&gt;0,$F113/'3. Finanšu-statistiskās konst.'!C$41*1000*100*$E113,0)</f>
        <v>0</v>
      </c>
      <c r="O113" s="214">
        <f>IF(M113&gt;0,N113*'3. Finanšu-statistiskās konst.'!C$8,0)</f>
        <v>0</v>
      </c>
      <c r="P113" s="214">
        <f t="shared" si="43"/>
        <v>0</v>
      </c>
      <c r="R113" s="214">
        <f>IF(AND($E113&gt;0,$F113&gt;0),'2. Datu ievade'!K33,0)</f>
        <v>0</v>
      </c>
      <c r="S113" s="214">
        <f t="shared" si="44"/>
        <v>0</v>
      </c>
      <c r="T113" s="214">
        <f>IF(R113&gt;0,S113*'3. Finanšu-statistiskās konst.'!C$10,0)</f>
        <v>0</v>
      </c>
      <c r="U113" s="214">
        <f>IF($E113&gt;0,R113*'3. Finanšu-statistiskās konst.'!C$10,0)</f>
        <v>0</v>
      </c>
      <c r="W113" s="214">
        <f>IF(AND($E113&gt;0,$F113&gt;0),'2. Datu ievade'!L33,0)</f>
        <v>0</v>
      </c>
      <c r="X113" s="241">
        <f>IF(AND($E113&gt;0,$F113&gt;0),'2. Datu ievade'!M33,0)</f>
        <v>0</v>
      </c>
      <c r="Y113" s="242">
        <f t="shared" si="45"/>
        <v>0</v>
      </c>
      <c r="Z113" s="214">
        <f>IF(W113&gt;0,Y113*'3. Finanšu-statistiskās konst.'!C$17,0)</f>
        <v>0</v>
      </c>
      <c r="AA113" s="214">
        <f>IF(W113&gt;0,Z113*'3. Finanšu-statistiskās konst.'!C$16*'3. Finanšu-statistiskās konst.'!C$18,0)</f>
        <v>0</v>
      </c>
      <c r="AB113" s="214">
        <f t="shared" si="46"/>
        <v>0</v>
      </c>
      <c r="AD113" s="214">
        <f>IF(AND($E113&gt;0,$F113&gt;0),'2. Datu ievade'!N33,0)</f>
        <v>0</v>
      </c>
      <c r="AE113" s="214">
        <f t="shared" si="47"/>
        <v>0</v>
      </c>
      <c r="AF113" s="214">
        <f>IF($E113&gt;0,AE113*'3. Finanšu-statistiskās konst.'!C$11,0)</f>
        <v>0</v>
      </c>
      <c r="AG113" s="214">
        <f t="shared" si="48"/>
        <v>0</v>
      </c>
      <c r="AI113" s="214">
        <f t="shared" si="49"/>
        <v>0</v>
      </c>
      <c r="AJ113" s="214">
        <f>IF(AND($E113&gt;0,$F113&gt;0),'2. Datu ievade'!O33,0)</f>
        <v>0</v>
      </c>
      <c r="AL113" s="214">
        <f t="shared" si="50"/>
        <v>0</v>
      </c>
      <c r="AM113" s="214">
        <f>IF(AND($E113&gt;0,$F113&gt;0),'2. Datu ievade'!P33,0)</f>
        <v>0</v>
      </c>
      <c r="AO113" s="214">
        <f t="shared" si="51"/>
        <v>0</v>
      </c>
      <c r="AP113" s="214">
        <f>IF(AND($E113&gt;0,$F113&gt;0),'2. Datu ievade'!Q33,0)</f>
        <v>0</v>
      </c>
    </row>
    <row r="114" spans="2:42" ht="14.25" customHeight="1" x14ac:dyDescent="0.25">
      <c r="B114" s="320"/>
      <c r="C114" s="296" t="str">
        <f>'2. Datu ievade'!C34:D34</f>
        <v>Lietotāja definēta papildus ģeotelpiskā vienība (citi apbūves/urbānu teritoriju tipi)</v>
      </c>
      <c r="D114" s="297"/>
      <c r="E114" s="213">
        <f>'2. Datu ievade'!E34</f>
        <v>0</v>
      </c>
      <c r="F114" s="214">
        <f>'2. Datu ievade'!H34</f>
        <v>0</v>
      </c>
      <c r="H114" s="240">
        <f>IF(AND($E114&gt;0,$F114&gt;0),'2. Datu ievade'!I34,0)</f>
        <v>0</v>
      </c>
      <c r="I114" s="214">
        <f t="shared" si="42"/>
        <v>0</v>
      </c>
      <c r="J114" s="214">
        <f>IF(H114&gt;0,H114*$F114*$E114*'3. Finanšu-statistiskās konst.'!$C$7,0)</f>
        <v>0</v>
      </c>
      <c r="K114" s="214">
        <f>IF($E114&gt;0,H114*'3. Finanšu-statistiskās konst.'!$C$7,0)</f>
        <v>0</v>
      </c>
      <c r="M114" s="213">
        <f>IF(AND($E114&gt;0,$F114&gt;0),'2. Datu ievade'!J34,0)</f>
        <v>0</v>
      </c>
      <c r="N114" s="214">
        <f>IF(M114&gt;0,$F114/'3. Finanšu-statistiskās konst.'!C$41*1000*100*$E114,0)</f>
        <v>0</v>
      </c>
      <c r="O114" s="214">
        <f>IF(M114&gt;0,N114*'3. Finanšu-statistiskās konst.'!C$8,0)</f>
        <v>0</v>
      </c>
      <c r="P114" s="214">
        <f t="shared" si="43"/>
        <v>0</v>
      </c>
      <c r="R114" s="214">
        <f>IF(AND($E114&gt;0,$F114&gt;0),'2. Datu ievade'!K34,0)</f>
        <v>0</v>
      </c>
      <c r="S114" s="214">
        <f t="shared" si="44"/>
        <v>0</v>
      </c>
      <c r="T114" s="214">
        <f>IF(R114&gt;0,S114*'3. Finanšu-statistiskās konst.'!C$10,0)</f>
        <v>0</v>
      </c>
      <c r="U114" s="214">
        <f>IF($E114&gt;0,R114*'3. Finanšu-statistiskās konst.'!C$10,0)</f>
        <v>0</v>
      </c>
      <c r="W114" s="214">
        <f>IF(AND($E114&gt;0,$F114&gt;0),'2. Datu ievade'!L34,0)</f>
        <v>0</v>
      </c>
      <c r="X114" s="241">
        <f>IF(AND($E114&gt;0,$F114&gt;0),'2. Datu ievade'!M34,0)</f>
        <v>0</v>
      </c>
      <c r="Y114" s="242">
        <f t="shared" si="45"/>
        <v>0</v>
      </c>
      <c r="Z114" s="214">
        <f>IF(W114&gt;0,Y114*'3. Finanšu-statistiskās konst.'!C$17,0)</f>
        <v>0</v>
      </c>
      <c r="AA114" s="214">
        <f>IF(W114&gt;0,Z114*'3. Finanšu-statistiskās konst.'!C$16*'3. Finanšu-statistiskās konst.'!C$18,0)</f>
        <v>0</v>
      </c>
      <c r="AB114" s="214">
        <f t="shared" si="46"/>
        <v>0</v>
      </c>
      <c r="AD114" s="214">
        <f>IF(AND($E114&gt;0,$F114&gt;0),'2. Datu ievade'!N34,0)</f>
        <v>0</v>
      </c>
      <c r="AE114" s="214">
        <f t="shared" si="47"/>
        <v>0</v>
      </c>
      <c r="AF114" s="214">
        <f>IF($E114&gt;0,AE114*'3. Finanšu-statistiskās konst.'!C$11,0)</f>
        <v>0</v>
      </c>
      <c r="AG114" s="214">
        <f t="shared" si="48"/>
        <v>0</v>
      </c>
      <c r="AI114" s="214">
        <f t="shared" si="49"/>
        <v>0</v>
      </c>
      <c r="AJ114" s="214">
        <f>IF(AND($E114&gt;0,$F114&gt;0),'2. Datu ievade'!O34,0)</f>
        <v>0</v>
      </c>
      <c r="AL114" s="214">
        <f t="shared" si="50"/>
        <v>0</v>
      </c>
      <c r="AM114" s="214">
        <f>IF(AND($E114&gt;0,$F114&gt;0),'2. Datu ievade'!P34,0)</f>
        <v>0</v>
      </c>
      <c r="AO114" s="214">
        <f t="shared" si="51"/>
        <v>0</v>
      </c>
      <c r="AP114" s="214">
        <f>IF(AND($E114&gt;0,$F114&gt;0),'2. Datu ievade'!Q34,0)</f>
        <v>0</v>
      </c>
    </row>
    <row r="115" spans="2:42" ht="14.25" customHeight="1" x14ac:dyDescent="0.25">
      <c r="B115" s="320"/>
      <c r="C115" s="296" t="str">
        <f>'2. Datu ievade'!C35:D35</f>
        <v>Lietotāja definēta papildus ģeotelpiskā vienība (citi apbūves/urbānu teritoriju tipi)</v>
      </c>
      <c r="D115" s="297"/>
      <c r="E115" s="213">
        <f>'2. Datu ievade'!E35</f>
        <v>0</v>
      </c>
      <c r="F115" s="214">
        <f>'2. Datu ievade'!H35</f>
        <v>0</v>
      </c>
      <c r="H115" s="240">
        <f>IF(AND($E115&gt;0,$F115&gt;0),'2. Datu ievade'!I35,0)</f>
        <v>0</v>
      </c>
      <c r="I115" s="214">
        <f t="shared" si="42"/>
        <v>0</v>
      </c>
      <c r="J115" s="214">
        <f>IF(H115&gt;0,H115*$F115*$E115*'3. Finanšu-statistiskās konst.'!$C$7,0)</f>
        <v>0</v>
      </c>
      <c r="K115" s="214">
        <f>IF($E115&gt;0,H115*'3. Finanšu-statistiskās konst.'!$C$7,0)</f>
        <v>0</v>
      </c>
      <c r="M115" s="213">
        <f>IF(AND($E115&gt;0,$F115&gt;0),'2. Datu ievade'!J35,0)</f>
        <v>0</v>
      </c>
      <c r="N115" s="214">
        <f>IF(M115&gt;0,$F115/'3. Finanšu-statistiskās konst.'!C$41*1000*100*$E115,0)</f>
        <v>0</v>
      </c>
      <c r="O115" s="214">
        <f>IF(M115&gt;0,N115*'3. Finanšu-statistiskās konst.'!C$8,0)</f>
        <v>0</v>
      </c>
      <c r="P115" s="214">
        <f t="shared" si="43"/>
        <v>0</v>
      </c>
      <c r="R115" s="214">
        <f>IF(AND($E115&gt;0,$F115&gt;0),'2. Datu ievade'!K35,0)</f>
        <v>0</v>
      </c>
      <c r="S115" s="214">
        <f t="shared" si="44"/>
        <v>0</v>
      </c>
      <c r="T115" s="214">
        <f>IF(R115&gt;0,S115*'3. Finanšu-statistiskās konst.'!C$10,0)</f>
        <v>0</v>
      </c>
      <c r="U115" s="214">
        <f>IF($E115&gt;0,R115*'3. Finanšu-statistiskās konst.'!C$10,0)</f>
        <v>0</v>
      </c>
      <c r="W115" s="214">
        <f>IF(AND($E115&gt;0,$F115&gt;0),'2. Datu ievade'!L35,0)</f>
        <v>0</v>
      </c>
      <c r="X115" s="241">
        <f>IF(AND($E115&gt;0,$F115&gt;0),'2. Datu ievade'!M35,0)</f>
        <v>0</v>
      </c>
      <c r="Y115" s="242">
        <f t="shared" si="45"/>
        <v>0</v>
      </c>
      <c r="Z115" s="214">
        <f>IF(W115&gt;0,Y115*'3. Finanšu-statistiskās konst.'!C$17,0)</f>
        <v>0</v>
      </c>
      <c r="AA115" s="214">
        <f>IF(W115&gt;0,Z115*'3. Finanšu-statistiskās konst.'!C$16*'3. Finanšu-statistiskās konst.'!C$18,0)</f>
        <v>0</v>
      </c>
      <c r="AB115" s="214">
        <f t="shared" si="46"/>
        <v>0</v>
      </c>
      <c r="AD115" s="214">
        <f>IF(AND($E115&gt;0,$F115&gt;0),'2. Datu ievade'!N35,0)</f>
        <v>0</v>
      </c>
      <c r="AE115" s="214">
        <f t="shared" si="47"/>
        <v>0</v>
      </c>
      <c r="AF115" s="214">
        <f>IF($E115&gt;0,AE115*'3. Finanšu-statistiskās konst.'!C$11,0)</f>
        <v>0</v>
      </c>
      <c r="AG115" s="214">
        <f t="shared" si="48"/>
        <v>0</v>
      </c>
      <c r="AI115" s="214">
        <f t="shared" si="49"/>
        <v>0</v>
      </c>
      <c r="AJ115" s="214">
        <f>IF(AND($E115&gt;0,$F115&gt;0),'2. Datu ievade'!O35,0)</f>
        <v>0</v>
      </c>
      <c r="AL115" s="214">
        <f t="shared" si="50"/>
        <v>0</v>
      </c>
      <c r="AM115" s="214">
        <f>IF(AND($E115&gt;0,$F115&gt;0),'2. Datu ievade'!P35,0)</f>
        <v>0</v>
      </c>
      <c r="AO115" s="214">
        <f t="shared" si="51"/>
        <v>0</v>
      </c>
      <c r="AP115" s="214">
        <f>IF(AND($E115&gt;0,$F115&gt;0),'2. Datu ievade'!Q35,0)</f>
        <v>0</v>
      </c>
    </row>
    <row r="116" spans="2:42" ht="14.25" customHeight="1" x14ac:dyDescent="0.25">
      <c r="B116" s="321"/>
      <c r="C116" s="296" t="str">
        <f>'2. Datu ievade'!C36:D36</f>
        <v>Lietotāja definēta papildus ģeotelpiskā vienība (citi apbūves/urbānu teritoriju tipi)</v>
      </c>
      <c r="D116" s="297"/>
      <c r="E116" s="213">
        <f>'2. Datu ievade'!E36</f>
        <v>0</v>
      </c>
      <c r="F116" s="214">
        <f>'2. Datu ievade'!H36</f>
        <v>0</v>
      </c>
      <c r="H116" s="240">
        <f>IF(AND($E116&gt;0,$F116&gt;0),'2. Datu ievade'!I36,0)</f>
        <v>0</v>
      </c>
      <c r="I116" s="214">
        <f t="shared" si="42"/>
        <v>0</v>
      </c>
      <c r="J116" s="214">
        <f>IF(H116&gt;0,H116*$F116*$E116*'3. Finanšu-statistiskās konst.'!$C$7,0)</f>
        <v>0</v>
      </c>
      <c r="K116" s="214">
        <f>IF($E116&gt;0,H116*'3. Finanšu-statistiskās konst.'!$C$7,0)</f>
        <v>0</v>
      </c>
      <c r="M116" s="213">
        <f>IF(AND($E116&gt;0,$F116&gt;0),'2. Datu ievade'!J36,0)</f>
        <v>0</v>
      </c>
      <c r="N116" s="214">
        <f>IF(M116&gt;0,$F116/'3. Finanšu-statistiskās konst.'!C$41*1000*100*$E116,0)</f>
        <v>0</v>
      </c>
      <c r="O116" s="214">
        <f>IF(M116&gt;0,N116*'3. Finanšu-statistiskās konst.'!C$8,0)</f>
        <v>0</v>
      </c>
      <c r="P116" s="214">
        <f t="shared" si="43"/>
        <v>0</v>
      </c>
      <c r="R116" s="214">
        <f>IF(AND($E116&gt;0,$F116&gt;0),'2. Datu ievade'!K36,0)</f>
        <v>0</v>
      </c>
      <c r="S116" s="214">
        <f t="shared" si="44"/>
        <v>0</v>
      </c>
      <c r="T116" s="214">
        <f>IF(R116&gt;0,S116*'3. Finanšu-statistiskās konst.'!C$10,0)</f>
        <v>0</v>
      </c>
      <c r="U116" s="214">
        <f>IF($E116&gt;0,R116*'3. Finanšu-statistiskās konst.'!C$10,0)</f>
        <v>0</v>
      </c>
      <c r="W116" s="214">
        <f>IF(AND($E116&gt;0,$F116&gt;0),'2. Datu ievade'!L36,0)</f>
        <v>0</v>
      </c>
      <c r="X116" s="241">
        <f>IF(AND($E116&gt;0,$F116&gt;0),'2. Datu ievade'!M36,0)</f>
        <v>0</v>
      </c>
      <c r="Y116" s="242">
        <f t="shared" si="45"/>
        <v>0</v>
      </c>
      <c r="Z116" s="214">
        <f>IF(W116&gt;0,Y116*'3. Finanšu-statistiskās konst.'!C$17,0)</f>
        <v>0</v>
      </c>
      <c r="AA116" s="214">
        <f>IF(W116&gt;0,Z116*'3. Finanšu-statistiskās konst.'!C$16*'3. Finanšu-statistiskās konst.'!C$18,0)</f>
        <v>0</v>
      </c>
      <c r="AB116" s="214">
        <f t="shared" si="46"/>
        <v>0</v>
      </c>
      <c r="AD116" s="214">
        <f>IF(AND($E116&gt;0,$F116&gt;0),'2. Datu ievade'!N36,0)</f>
        <v>0</v>
      </c>
      <c r="AE116" s="214">
        <f t="shared" si="47"/>
        <v>0</v>
      </c>
      <c r="AF116" s="214">
        <f>IF($E116&gt;0,AE116*'3. Finanšu-statistiskās konst.'!C$11,0)</f>
        <v>0</v>
      </c>
      <c r="AG116" s="214">
        <f t="shared" si="48"/>
        <v>0</v>
      </c>
      <c r="AI116" s="214">
        <f t="shared" si="49"/>
        <v>0</v>
      </c>
      <c r="AJ116" s="214">
        <f>IF(AND($E116&gt;0,$F116&gt;0),'2. Datu ievade'!O36,0)</f>
        <v>0</v>
      </c>
      <c r="AL116" s="214">
        <f t="shared" si="50"/>
        <v>0</v>
      </c>
      <c r="AM116" s="214">
        <f>IF(AND($E116&gt;0,$F116&gt;0),'2. Datu ievade'!P36,0)</f>
        <v>0</v>
      </c>
      <c r="AO116" s="214">
        <f t="shared" si="51"/>
        <v>0</v>
      </c>
      <c r="AP116" s="214">
        <f>IF(AND($E116&gt;0,$F116&gt;0),'2. Datu ievade'!Q36,0)</f>
        <v>0</v>
      </c>
    </row>
    <row r="117" spans="2:42" x14ac:dyDescent="0.25">
      <c r="B117" s="298" t="str">
        <f>B76</f>
        <v xml:space="preserve">1. lietotāja definēta papildus ģeotelpiskā vienība ekosistēmas/apakšsistēmas līmenī*  </v>
      </c>
      <c r="C117" s="299"/>
      <c r="D117" s="300"/>
      <c r="E117" s="213">
        <f>'2. Datu ievade'!E37</f>
        <v>0</v>
      </c>
      <c r="F117" s="214">
        <f>'2. Datu ievade'!H37</f>
        <v>0</v>
      </c>
      <c r="H117" s="240">
        <f>IF(AND($E117&gt;0,$F117&gt;0),'2. Datu ievade'!I37,0)</f>
        <v>0</v>
      </c>
      <c r="I117" s="214">
        <f t="shared" si="42"/>
        <v>0</v>
      </c>
      <c r="J117" s="214">
        <f>IF(H117&gt;0,H117*$F117*$E117*'3. Finanšu-statistiskās konst.'!$C$7,0)</f>
        <v>0</v>
      </c>
      <c r="K117" s="214">
        <f>IF($E117&gt;0,H117*'3. Finanšu-statistiskās konst.'!$C$7,0)</f>
        <v>0</v>
      </c>
      <c r="M117" s="213">
        <f>IF(AND($E117&gt;0,$F117&gt;0),'2. Datu ievade'!J37,0)</f>
        <v>0</v>
      </c>
      <c r="N117" s="214">
        <f>IF(M117&gt;0,$F117/'3. Finanšu-statistiskās konst.'!C$41*1000*100*$E117,0)</f>
        <v>0</v>
      </c>
      <c r="O117" s="214">
        <f>IF(M117&gt;0,N117*'3. Finanšu-statistiskās konst.'!C$8,0)</f>
        <v>0</v>
      </c>
      <c r="P117" s="214">
        <f t="shared" si="43"/>
        <v>0</v>
      </c>
      <c r="R117" s="214">
        <f>IF(AND($E117&gt;0,$F117&gt;0),'2. Datu ievade'!K37,0)</f>
        <v>0</v>
      </c>
      <c r="S117" s="214">
        <f t="shared" si="44"/>
        <v>0</v>
      </c>
      <c r="T117" s="214">
        <f>IF(R117&gt;0,S117*'3. Finanšu-statistiskās konst.'!C$10,0)</f>
        <v>0</v>
      </c>
      <c r="U117" s="214">
        <f>IF($E117&gt;0,R117*'3. Finanšu-statistiskās konst.'!C$10,0)</f>
        <v>0</v>
      </c>
      <c r="W117" s="214">
        <f>IF(AND($E117&gt;0,$F117&gt;0),'2. Datu ievade'!L37,0)</f>
        <v>0</v>
      </c>
      <c r="X117" s="241">
        <f>IF(AND($E117&gt;0,$F117&gt;0),'2. Datu ievade'!M37,0)</f>
        <v>0</v>
      </c>
      <c r="Y117" s="242">
        <f t="shared" si="45"/>
        <v>0</v>
      </c>
      <c r="Z117" s="214">
        <f>IF(W117&gt;0,Y117*'3. Finanšu-statistiskās konst.'!C$17,0)</f>
        <v>0</v>
      </c>
      <c r="AA117" s="214">
        <f>IF(W117&gt;0,Z117*'3. Finanšu-statistiskās konst.'!C$16*'3. Finanšu-statistiskās konst.'!C$18,0)</f>
        <v>0</v>
      </c>
      <c r="AB117" s="214">
        <f t="shared" si="46"/>
        <v>0</v>
      </c>
      <c r="AD117" s="214">
        <f>IF(AND($E117&gt;0,$F117&gt;0),'2. Datu ievade'!N37,0)</f>
        <v>0</v>
      </c>
      <c r="AE117" s="214">
        <f t="shared" si="47"/>
        <v>0</v>
      </c>
      <c r="AF117" s="214">
        <f>IF($E117&gt;0,AE117*'3. Finanšu-statistiskās konst.'!C$11,0)</f>
        <v>0</v>
      </c>
      <c r="AG117" s="214">
        <f t="shared" si="48"/>
        <v>0</v>
      </c>
      <c r="AI117" s="214">
        <f t="shared" si="49"/>
        <v>0</v>
      </c>
      <c r="AJ117" s="214">
        <f>IF(AND($E117&gt;0,$F117&gt;0),'2. Datu ievade'!O37,0)</f>
        <v>0</v>
      </c>
      <c r="AL117" s="214">
        <f t="shared" si="50"/>
        <v>0</v>
      </c>
      <c r="AM117" s="214">
        <f>IF(AND($E117&gt;0,$F117&gt;0),'2. Datu ievade'!P37,0)</f>
        <v>0</v>
      </c>
      <c r="AO117" s="214">
        <f t="shared" si="51"/>
        <v>0</v>
      </c>
      <c r="AP117" s="214">
        <f>IF(AND($E117&gt;0,$F117&gt;0),'2. Datu ievade'!Q37,0)</f>
        <v>0</v>
      </c>
    </row>
    <row r="118" spans="2:42" x14ac:dyDescent="0.25">
      <c r="B118" s="298" t="str">
        <f>B77</f>
        <v xml:space="preserve">2. lietotāja definēta papildus ģeotelpiskā vienība ekosistēmas/apakšsistēmas līmenī*  </v>
      </c>
      <c r="C118" s="299"/>
      <c r="D118" s="300"/>
      <c r="E118" s="213">
        <f>'2. Datu ievade'!E38</f>
        <v>0</v>
      </c>
      <c r="F118" s="214">
        <f>'2. Datu ievade'!H38</f>
        <v>0</v>
      </c>
      <c r="H118" s="240">
        <f>IF(AND($E118&gt;0,$F118&gt;0),'2. Datu ievade'!I38,0)</f>
        <v>0</v>
      </c>
      <c r="I118" s="214">
        <f t="shared" si="42"/>
        <v>0</v>
      </c>
      <c r="J118" s="214">
        <f>IF(H118&gt;0,H118*$F118*$E118*'3. Finanšu-statistiskās konst.'!$C$7,0)</f>
        <v>0</v>
      </c>
      <c r="K118" s="214">
        <f>IF($E118&gt;0,H118*'3. Finanšu-statistiskās konst.'!$C$7,0)</f>
        <v>0</v>
      </c>
      <c r="M118" s="213">
        <f>IF(AND($E118&gt;0,$F118&gt;0),'2. Datu ievade'!J38,0)</f>
        <v>0</v>
      </c>
      <c r="N118" s="214">
        <f>IF(M118&gt;0,$F118/'3. Finanšu-statistiskās konst.'!C$41*1000*100*$E118,0)</f>
        <v>0</v>
      </c>
      <c r="O118" s="214">
        <f>IF(M118&gt;0,N118*'3. Finanšu-statistiskās konst.'!C$8,0)</f>
        <v>0</v>
      </c>
      <c r="P118" s="214">
        <f t="shared" si="43"/>
        <v>0</v>
      </c>
      <c r="R118" s="214">
        <f>IF(AND($E118&gt;0,$F118&gt;0),'2. Datu ievade'!K38,0)</f>
        <v>0</v>
      </c>
      <c r="S118" s="214">
        <f t="shared" si="44"/>
        <v>0</v>
      </c>
      <c r="T118" s="214">
        <f>IF(R118&gt;0,S118*'3. Finanšu-statistiskās konst.'!C$10,0)</f>
        <v>0</v>
      </c>
      <c r="U118" s="214">
        <f>IF($E118&gt;0,R118*'3. Finanšu-statistiskās konst.'!C$10,0)</f>
        <v>0</v>
      </c>
      <c r="W118" s="214">
        <f>IF(AND($E118&gt;0,$F118&gt;0),'2. Datu ievade'!L38,0)</f>
        <v>0</v>
      </c>
      <c r="X118" s="241">
        <f>IF(AND($E118&gt;0,$F118&gt;0),'2. Datu ievade'!M38,0)</f>
        <v>0</v>
      </c>
      <c r="Y118" s="242">
        <f t="shared" si="45"/>
        <v>0</v>
      </c>
      <c r="Z118" s="214">
        <f>IF(W118&gt;0,Y118*'3. Finanšu-statistiskās konst.'!C$17,0)</f>
        <v>0</v>
      </c>
      <c r="AA118" s="214">
        <f>IF(W118&gt;0,Z118*'3. Finanšu-statistiskās konst.'!C$16*'3. Finanšu-statistiskās konst.'!C$18,0)</f>
        <v>0</v>
      </c>
      <c r="AB118" s="214">
        <f t="shared" si="46"/>
        <v>0</v>
      </c>
      <c r="AD118" s="214">
        <f>IF(AND($E118&gt;0,$F118&gt;0),'2. Datu ievade'!N38,0)</f>
        <v>0</v>
      </c>
      <c r="AE118" s="214">
        <f t="shared" si="47"/>
        <v>0</v>
      </c>
      <c r="AF118" s="214">
        <f>IF($E118&gt;0,AE118*'3. Finanšu-statistiskās konst.'!C$11,0)</f>
        <v>0</v>
      </c>
      <c r="AG118" s="214">
        <f t="shared" si="48"/>
        <v>0</v>
      </c>
      <c r="AI118" s="214">
        <f t="shared" si="49"/>
        <v>0</v>
      </c>
      <c r="AJ118" s="214">
        <f>IF(AND($E118&gt;0,$F118&gt;0),'2. Datu ievade'!O38,0)</f>
        <v>0</v>
      </c>
      <c r="AL118" s="214">
        <f t="shared" si="50"/>
        <v>0</v>
      </c>
      <c r="AM118" s="214">
        <f>IF(AND($E118&gt;0,$F118&gt;0),'2. Datu ievade'!P38,0)</f>
        <v>0</v>
      </c>
      <c r="AO118" s="214">
        <f t="shared" si="51"/>
        <v>0</v>
      </c>
      <c r="AP118" s="214">
        <f>IF(AND($E118&gt;0,$F118&gt;0),'2. Datu ievade'!Q38,0)</f>
        <v>0</v>
      </c>
    </row>
    <row r="119" spans="2:42" x14ac:dyDescent="0.25">
      <c r="B119" s="298" t="str">
        <f t="shared" ref="B119:B120" si="53">B78</f>
        <v xml:space="preserve">3. lietotāja definēta papildus ģeotelpiskā vienība ekosistēmas/apakšsistēmas līmenī*  </v>
      </c>
      <c r="C119" s="299"/>
      <c r="D119" s="300"/>
      <c r="E119" s="213">
        <f>'2. Datu ievade'!E39</f>
        <v>0</v>
      </c>
      <c r="F119" s="214">
        <f>'2. Datu ievade'!H39</f>
        <v>0</v>
      </c>
      <c r="H119" s="240">
        <f>IF(AND($E119&gt;0,$F119&gt;0),'2. Datu ievade'!I39,0)</f>
        <v>0</v>
      </c>
      <c r="I119" s="214">
        <f t="shared" si="42"/>
        <v>0</v>
      </c>
      <c r="J119" s="214">
        <f>IF(H119&gt;0,H119*$F119*$E119*'3. Finanšu-statistiskās konst.'!$C$7,0)</f>
        <v>0</v>
      </c>
      <c r="K119" s="214">
        <f>IF($E119&gt;0,H119*'3. Finanšu-statistiskās konst.'!$C$7,0)</f>
        <v>0</v>
      </c>
      <c r="M119" s="213">
        <f>IF(AND($E119&gt;0,$F119&gt;0),'2. Datu ievade'!J39,0)</f>
        <v>0</v>
      </c>
      <c r="N119" s="214">
        <f>IF(M119&gt;0,$F119/'3. Finanšu-statistiskās konst.'!C$41*1000*100*$E119,0)</f>
        <v>0</v>
      </c>
      <c r="O119" s="214">
        <f>IF(M119&gt;0,N119*'3. Finanšu-statistiskās konst.'!C$8,0)</f>
        <v>0</v>
      </c>
      <c r="P119" s="214">
        <f t="shared" si="43"/>
        <v>0</v>
      </c>
      <c r="R119" s="214">
        <f>IF(AND($E119&gt;0,$F119&gt;0),'2. Datu ievade'!K39,0)</f>
        <v>0</v>
      </c>
      <c r="S119" s="214">
        <f t="shared" si="44"/>
        <v>0</v>
      </c>
      <c r="T119" s="214">
        <f>IF(R119&gt;0,S119*'3. Finanšu-statistiskās konst.'!C$10,0)</f>
        <v>0</v>
      </c>
      <c r="U119" s="214">
        <f>IF($E119&gt;0,R119*'3. Finanšu-statistiskās konst.'!C$10,0)</f>
        <v>0</v>
      </c>
      <c r="W119" s="214">
        <f>IF(AND($E119&gt;0,$F119&gt;0),'2. Datu ievade'!L39,0)</f>
        <v>0</v>
      </c>
      <c r="X119" s="241">
        <f>IF(AND($E119&gt;0,$F119&gt;0),'2. Datu ievade'!M39,0)</f>
        <v>0</v>
      </c>
      <c r="Y119" s="242">
        <f t="shared" si="45"/>
        <v>0</v>
      </c>
      <c r="Z119" s="214">
        <f>IF(W119&gt;0,Y119*'3. Finanšu-statistiskās konst.'!C$17,0)</f>
        <v>0</v>
      </c>
      <c r="AA119" s="214">
        <f>IF(W119&gt;0,Z119*'3. Finanšu-statistiskās konst.'!C$16*'3. Finanšu-statistiskās konst.'!C$18,0)</f>
        <v>0</v>
      </c>
      <c r="AB119" s="214">
        <f t="shared" si="46"/>
        <v>0</v>
      </c>
      <c r="AD119" s="214">
        <f>IF(AND($E119&gt;0,$F119&gt;0),'2. Datu ievade'!N39,0)</f>
        <v>0</v>
      </c>
      <c r="AE119" s="214">
        <f t="shared" si="47"/>
        <v>0</v>
      </c>
      <c r="AF119" s="214">
        <f>IF($E119&gt;0,AE119*'3. Finanšu-statistiskās konst.'!C$11,0)</f>
        <v>0</v>
      </c>
      <c r="AG119" s="214">
        <f t="shared" si="48"/>
        <v>0</v>
      </c>
      <c r="AI119" s="214">
        <f t="shared" si="49"/>
        <v>0</v>
      </c>
      <c r="AJ119" s="214">
        <f>IF(AND($E119&gt;0,$F119&gt;0),'2. Datu ievade'!O39,0)</f>
        <v>0</v>
      </c>
      <c r="AL119" s="214">
        <f t="shared" si="50"/>
        <v>0</v>
      </c>
      <c r="AM119" s="214">
        <f>IF(AND($E119&gt;0,$F119&gt;0),'2. Datu ievade'!P39,0)</f>
        <v>0</v>
      </c>
      <c r="AO119" s="214">
        <f t="shared" si="51"/>
        <v>0</v>
      </c>
      <c r="AP119" s="214">
        <f>IF(AND($E119&gt;0,$F119&gt;0),'2. Datu ievade'!Q39,0)</f>
        <v>0</v>
      </c>
    </row>
    <row r="120" spans="2:42" x14ac:dyDescent="0.25">
      <c r="B120" s="298" t="str">
        <f t="shared" si="53"/>
        <v xml:space="preserve">4. lietotāja definēta papildus ģeotelpiskā vienība ekosistēmas/apakšsistēmas līmenī*  </v>
      </c>
      <c r="C120" s="299"/>
      <c r="D120" s="300"/>
      <c r="E120" s="213">
        <f>'2. Datu ievade'!E40</f>
        <v>0</v>
      </c>
      <c r="F120" s="214">
        <f>'2. Datu ievade'!H40</f>
        <v>0</v>
      </c>
      <c r="H120" s="240">
        <f>IF(AND($E120&gt;0,$F120&gt;0),'2. Datu ievade'!I40,0)</f>
        <v>0</v>
      </c>
      <c r="I120" s="214">
        <f t="shared" si="42"/>
        <v>0</v>
      </c>
      <c r="J120" s="214">
        <f>IF(H120&gt;0,H120*$F120*$E120*'3. Finanšu-statistiskās konst.'!$C$7,0)</f>
        <v>0</v>
      </c>
      <c r="K120" s="214">
        <f>IF($E120&gt;0,H120*'3. Finanšu-statistiskās konst.'!$C$7,0)</f>
        <v>0</v>
      </c>
      <c r="M120" s="213">
        <f>IF(AND($E120&gt;0,$F120&gt;0),'2. Datu ievade'!J40,0)</f>
        <v>0</v>
      </c>
      <c r="N120" s="214">
        <f>IF(M120&gt;0,$F120/'3. Finanšu-statistiskās konst.'!C$41*1000*100*$E120,0)</f>
        <v>0</v>
      </c>
      <c r="O120" s="214">
        <f>IF(M120&gt;0,N120*'3. Finanšu-statistiskās konst.'!C$8,0)</f>
        <v>0</v>
      </c>
      <c r="P120" s="214">
        <f t="shared" si="43"/>
        <v>0</v>
      </c>
      <c r="R120" s="214">
        <f>IF(AND($E120&gt;0,$F120&gt;0),'2. Datu ievade'!K40,0)</f>
        <v>0</v>
      </c>
      <c r="S120" s="214">
        <f t="shared" si="44"/>
        <v>0</v>
      </c>
      <c r="T120" s="214">
        <f>IF(R120&gt;0,S120*'3. Finanšu-statistiskās konst.'!C$10,0)</f>
        <v>0</v>
      </c>
      <c r="U120" s="214">
        <f>IF($E120&gt;0,R120*'3. Finanšu-statistiskās konst.'!C$10,0)</f>
        <v>0</v>
      </c>
      <c r="W120" s="214">
        <f>IF(AND($E120&gt;0,$F120&gt;0),'2. Datu ievade'!L40,0)</f>
        <v>0</v>
      </c>
      <c r="X120" s="241">
        <f>IF(AND($E120&gt;0,$F120&gt;0),'2. Datu ievade'!M40,0)</f>
        <v>0</v>
      </c>
      <c r="Y120" s="242">
        <f t="shared" si="45"/>
        <v>0</v>
      </c>
      <c r="Z120" s="214">
        <f>IF(W120&gt;0,Y120*'3. Finanšu-statistiskās konst.'!C$17,0)</f>
        <v>0</v>
      </c>
      <c r="AA120" s="214">
        <f>IF(W120&gt;0,Z120*'3. Finanšu-statistiskās konst.'!C$16*'3. Finanšu-statistiskās konst.'!C$18,0)</f>
        <v>0</v>
      </c>
      <c r="AB120" s="214">
        <f t="shared" si="46"/>
        <v>0</v>
      </c>
      <c r="AD120" s="214">
        <f>IF(AND($E120&gt;0,$F120&gt;0),'2. Datu ievade'!N40,0)</f>
        <v>0</v>
      </c>
      <c r="AE120" s="214">
        <f t="shared" si="47"/>
        <v>0</v>
      </c>
      <c r="AF120" s="214">
        <f>IF($E120&gt;0,AE120*'3. Finanšu-statistiskās konst.'!C$11,0)</f>
        <v>0</v>
      </c>
      <c r="AG120" s="214">
        <f t="shared" si="48"/>
        <v>0</v>
      </c>
      <c r="AI120" s="214">
        <f t="shared" si="49"/>
        <v>0</v>
      </c>
      <c r="AJ120" s="214">
        <f>IF(AND($E120&gt;0,$F120&gt;0),'2. Datu ievade'!O40,0)</f>
        <v>0</v>
      </c>
      <c r="AL120" s="214">
        <f t="shared" si="50"/>
        <v>0</v>
      </c>
      <c r="AM120" s="214">
        <f>IF(AND($E120&gt;0,$F120&gt;0),'2. Datu ievade'!P40,0)</f>
        <v>0</v>
      </c>
      <c r="AO120" s="214">
        <f t="shared" si="51"/>
        <v>0</v>
      </c>
      <c r="AP120" s="214">
        <f>IF(AND($E120&gt;0,$F120&gt;0),'2. Datu ievade'!Q40,0)</f>
        <v>0</v>
      </c>
    </row>
    <row r="121" spans="2:42" ht="8.1" customHeight="1" x14ac:dyDescent="0.25">
      <c r="E121" s="218"/>
      <c r="H121" s="218"/>
    </row>
    <row r="122" spans="2:42" s="220" customFormat="1" x14ac:dyDescent="0.25">
      <c r="D122" s="221" t="str">
        <f>D81</f>
        <v>KOPĀ:</v>
      </c>
      <c r="E122" s="222"/>
      <c r="F122" s="223">
        <f>SUM(F89:F121)</f>
        <v>132.85000000000002</v>
      </c>
      <c r="H122" s="222"/>
      <c r="I122" s="223">
        <f>SUM(I89:I120)</f>
        <v>9304</v>
      </c>
      <c r="J122" s="223">
        <f>SUM(J89:J120)</f>
        <v>93040</v>
      </c>
      <c r="K122" s="223">
        <f>J122/F122</f>
        <v>700.33872788859605</v>
      </c>
      <c r="M122" s="223"/>
      <c r="N122" s="223">
        <f>SUM(N89:N120)</f>
        <v>12.269532864820173</v>
      </c>
      <c r="O122" s="223">
        <f>SUM(O89:O120)</f>
        <v>153.36916081025217</v>
      </c>
      <c r="P122" s="223">
        <f>O122/F122</f>
        <v>1.1544536003782622</v>
      </c>
      <c r="R122" s="223"/>
      <c r="S122" s="223">
        <f>SUM(S89:S120)</f>
        <v>943.80000000000018</v>
      </c>
      <c r="T122" s="223">
        <f>SUM(T89:T120)</f>
        <v>57524.610000000015</v>
      </c>
      <c r="U122" s="223">
        <f>T122/F122</f>
        <v>433.00421528039146</v>
      </c>
      <c r="W122" s="223"/>
      <c r="X122" s="223"/>
      <c r="Y122" s="223">
        <f>SUM(Y89:Y120)</f>
        <v>1.5500000000000003</v>
      </c>
      <c r="Z122" s="223">
        <f>SUM(Z89:Z120)</f>
        <v>3875.0000000000009</v>
      </c>
      <c r="AA122" s="223">
        <f>SUM(AA89:AA120)</f>
        <v>96875.000000000029</v>
      </c>
      <c r="AB122" s="223">
        <f>AA122/F122</f>
        <v>729.20587128340242</v>
      </c>
      <c r="AD122" s="223"/>
      <c r="AE122" s="223">
        <f>SUM(AE89:AE120)</f>
        <v>330.9</v>
      </c>
      <c r="AF122" s="223">
        <f>SUM(AF89:AF120)</f>
        <v>6618</v>
      </c>
      <c r="AG122" s="223">
        <f>AF122/F122</f>
        <v>49.815581482875416</v>
      </c>
      <c r="AI122" s="223">
        <f>SUM(AI89:AI120)</f>
        <v>0</v>
      </c>
      <c r="AJ122" s="223">
        <f>AI122/F122</f>
        <v>0</v>
      </c>
      <c r="AL122" s="223">
        <f>SUM(AL89:AL120)</f>
        <v>0</v>
      </c>
      <c r="AM122" s="223">
        <f>AL122/F122</f>
        <v>0</v>
      </c>
      <c r="AO122" s="223">
        <f>SUM(AO89:AO120)</f>
        <v>0</v>
      </c>
      <c r="AP122" s="223">
        <f>AO122/F122</f>
        <v>0</v>
      </c>
    </row>
  </sheetData>
  <sheetProtection algorithmName="SHA-512" hashValue="ylN1BvtA7pfQf/LA1A4Y0moCK4aFctMZRcaU/3P4ScRMXMJho+kgjiWSh/oEOL7t7urpoyDt87xiVCxWk/Hz1w==" saltValue="gC+tglTjXa/mXitTkKFMhg==" spinCount="100000" sheet="1" objects="1" scenarios="1"/>
  <mergeCells count="132">
    <mergeCell ref="C92:D92"/>
    <mergeCell ref="C93:D93"/>
    <mergeCell ref="C95:C97"/>
    <mergeCell ref="C71:D71"/>
    <mergeCell ref="C72:D72"/>
    <mergeCell ref="C73:D73"/>
    <mergeCell ref="C74:D74"/>
    <mergeCell ref="C75:D75"/>
    <mergeCell ref="B77:D77"/>
    <mergeCell ref="B78:D78"/>
    <mergeCell ref="B79:D79"/>
    <mergeCell ref="B84:F84"/>
    <mergeCell ref="B86:F86"/>
    <mergeCell ref="B95:B100"/>
    <mergeCell ref="C100:D100"/>
    <mergeCell ref="B90:B94"/>
    <mergeCell ref="C90:D90"/>
    <mergeCell ref="C94:D94"/>
    <mergeCell ref="B87:F87"/>
    <mergeCell ref="C91:D91"/>
    <mergeCell ref="B35:D35"/>
    <mergeCell ref="B36:D36"/>
    <mergeCell ref="C50:D50"/>
    <mergeCell ref="C51:D51"/>
    <mergeCell ref="C52:D52"/>
    <mergeCell ref="B37:D37"/>
    <mergeCell ref="B38:D38"/>
    <mergeCell ref="C28:D28"/>
    <mergeCell ref="C29:D29"/>
    <mergeCell ref="C32:D32"/>
    <mergeCell ref="C33:D33"/>
    <mergeCell ref="C34:D34"/>
    <mergeCell ref="C30:D30"/>
    <mergeCell ref="C31:D31"/>
    <mergeCell ref="B43:F43"/>
    <mergeCell ref="B45:F45"/>
    <mergeCell ref="B46:F46"/>
    <mergeCell ref="B2:F2"/>
    <mergeCell ref="B7:D7"/>
    <mergeCell ref="B8:B12"/>
    <mergeCell ref="C8:D8"/>
    <mergeCell ref="C12:D12"/>
    <mergeCell ref="B4:F4"/>
    <mergeCell ref="C9:D9"/>
    <mergeCell ref="C10:D10"/>
    <mergeCell ref="C11:D11"/>
    <mergeCell ref="C19:C20"/>
    <mergeCell ref="C21:C22"/>
    <mergeCell ref="C27:D27"/>
    <mergeCell ref="B19:B25"/>
    <mergeCell ref="C23:D23"/>
    <mergeCell ref="C24:D24"/>
    <mergeCell ref="C25:D25"/>
    <mergeCell ref="AD5:AG5"/>
    <mergeCell ref="R5:U5"/>
    <mergeCell ref="W5:AB5"/>
    <mergeCell ref="H5:K5"/>
    <mergeCell ref="B6:D6"/>
    <mergeCell ref="M5:P5"/>
    <mergeCell ref="B5:F5"/>
    <mergeCell ref="B13:B18"/>
    <mergeCell ref="C18:D18"/>
    <mergeCell ref="C13:C15"/>
    <mergeCell ref="C16:D16"/>
    <mergeCell ref="C17:D17"/>
    <mergeCell ref="B26:D26"/>
    <mergeCell ref="B27:B34"/>
    <mergeCell ref="H46:K46"/>
    <mergeCell ref="M46:P46"/>
    <mergeCell ref="R46:U46"/>
    <mergeCell ref="W46:AB46"/>
    <mergeCell ref="AD46:AG46"/>
    <mergeCell ref="B47:D47"/>
    <mergeCell ref="B48:D48"/>
    <mergeCell ref="B49:B53"/>
    <mergeCell ref="C49:D49"/>
    <mergeCell ref="C53:D53"/>
    <mergeCell ref="R87:U87"/>
    <mergeCell ref="W87:AB87"/>
    <mergeCell ref="B54:B59"/>
    <mergeCell ref="C58:D58"/>
    <mergeCell ref="C59:D59"/>
    <mergeCell ref="C54:C56"/>
    <mergeCell ref="C57:D57"/>
    <mergeCell ref="C60:C61"/>
    <mergeCell ref="C62:C63"/>
    <mergeCell ref="C68:D68"/>
    <mergeCell ref="C69:D69"/>
    <mergeCell ref="B60:B66"/>
    <mergeCell ref="C64:D64"/>
    <mergeCell ref="C65:D65"/>
    <mergeCell ref="C66:D66"/>
    <mergeCell ref="C70:D70"/>
    <mergeCell ref="B76:D76"/>
    <mergeCell ref="B67:D67"/>
    <mergeCell ref="B68:B75"/>
    <mergeCell ref="B119:D119"/>
    <mergeCell ref="B120:D120"/>
    <mergeCell ref="C109:D109"/>
    <mergeCell ref="C115:D115"/>
    <mergeCell ref="C116:D116"/>
    <mergeCell ref="C110:D110"/>
    <mergeCell ref="C111:D111"/>
    <mergeCell ref="C112:D112"/>
    <mergeCell ref="C113:D113"/>
    <mergeCell ref="C114:D114"/>
    <mergeCell ref="B117:D117"/>
    <mergeCell ref="B118:D118"/>
    <mergeCell ref="B108:D108"/>
    <mergeCell ref="B109:B116"/>
    <mergeCell ref="AI87:AJ87"/>
    <mergeCell ref="AL87:AM87"/>
    <mergeCell ref="AO87:AP87"/>
    <mergeCell ref="AI5:AJ5"/>
    <mergeCell ref="AL5:AM5"/>
    <mergeCell ref="AO5:AP5"/>
    <mergeCell ref="AO46:AP46"/>
    <mergeCell ref="AL46:AM46"/>
    <mergeCell ref="AI46:AJ46"/>
    <mergeCell ref="C101:C102"/>
    <mergeCell ref="C103:C104"/>
    <mergeCell ref="C98:D98"/>
    <mergeCell ref="C99:D99"/>
    <mergeCell ref="B101:B107"/>
    <mergeCell ref="C105:D105"/>
    <mergeCell ref="C106:D106"/>
    <mergeCell ref="C107:D107"/>
    <mergeCell ref="AD87:AG87"/>
    <mergeCell ref="B88:D88"/>
    <mergeCell ref="B89:D89"/>
    <mergeCell ref="H87:K87"/>
    <mergeCell ref="M87:P87"/>
  </mergeCells>
  <pageMargins left="0.23622047244094491" right="0.23622047244094491" top="0.74803149606299213" bottom="0.74803149606299213" header="0.31496062992125984" footer="0.31496062992125984"/>
  <pageSetup paperSize="9" scale="34" fitToWidth="2" orientation="landscape" horizontalDpi="0" verticalDpi="0" r:id="rId1"/>
  <headerFooter>
    <oddFoote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DB122"/>
  <sheetViews>
    <sheetView zoomScale="55" zoomScaleNormal="55" workbookViewId="0">
      <pane xSplit="7" ySplit="1" topLeftCell="BD89" activePane="bottomRight" state="frozen"/>
      <selection pane="topRight" activeCell="H1" sqref="H1"/>
      <selection pane="bottomLeft" activeCell="A2" sqref="A2"/>
      <selection pane="bottomRight" activeCell="B117" sqref="B117:D117"/>
    </sheetView>
  </sheetViews>
  <sheetFormatPr defaultColWidth="9" defaultRowHeight="15" x14ac:dyDescent="0.25"/>
  <cols>
    <col min="1" max="1" width="3.5703125" style="205" customWidth="1"/>
    <col min="2" max="2" width="10.140625" style="205" customWidth="1"/>
    <col min="3" max="3" width="44.140625" style="205" customWidth="1"/>
    <col min="4" max="4" width="44.5703125" style="205" customWidth="1"/>
    <col min="5" max="5" width="11.140625" style="205" customWidth="1"/>
    <col min="6" max="6" width="10" style="219" bestFit="1" customWidth="1"/>
    <col min="7" max="7" width="1.28515625" style="205" customWidth="1"/>
    <col min="8" max="8" width="9" style="227"/>
    <col min="9" max="9" width="11.28515625" style="206" customWidth="1"/>
    <col min="10" max="12" width="10" style="206" customWidth="1"/>
    <col min="13" max="13" width="11.28515625" style="206" customWidth="1"/>
    <col min="14" max="14" width="10" style="206" customWidth="1"/>
    <col min="15" max="15" width="1.28515625" style="205" customWidth="1"/>
    <col min="16" max="16" width="10" style="206" customWidth="1"/>
    <col min="17" max="17" width="11.28515625" style="206" customWidth="1"/>
    <col min="18" max="18" width="10" style="206" customWidth="1"/>
    <col min="19" max="19" width="11.28515625" style="206" customWidth="1"/>
    <col min="20" max="20" width="10" style="206" customWidth="1"/>
    <col min="21" max="21" width="12.42578125" style="206" customWidth="1"/>
    <col min="22" max="22" width="11.28515625" style="206" customWidth="1"/>
    <col min="23" max="23" width="1.28515625" style="205" customWidth="1"/>
    <col min="24" max="24" width="10" style="206" customWidth="1"/>
    <col min="25" max="25" width="15.140625" style="206" customWidth="1"/>
    <col min="26" max="26" width="14" style="206" customWidth="1"/>
    <col min="27" max="27" width="1.28515625" style="205" customWidth="1"/>
    <col min="28" max="28" width="8.28515625" style="206" customWidth="1"/>
    <col min="29" max="29" width="12.7109375" style="206" customWidth="1"/>
    <col min="30" max="30" width="9.140625" style="206" customWidth="1"/>
    <col min="31" max="31" width="11" style="206" customWidth="1"/>
    <col min="32" max="32" width="11.140625" style="206" customWidth="1"/>
    <col min="33" max="33" width="12.42578125" style="206" customWidth="1"/>
    <col min="34" max="34" width="12" style="206" customWidth="1"/>
    <col min="35" max="35" width="1.28515625" style="205" customWidth="1"/>
    <col min="36" max="36" width="10.140625" style="206" customWidth="1"/>
    <col min="37" max="37" width="13.42578125" style="206" customWidth="1"/>
    <col min="38" max="38" width="13.7109375" style="206" customWidth="1"/>
    <col min="39" max="39" width="12.5703125" style="206" customWidth="1"/>
    <col min="40" max="40" width="1.28515625" style="205" customWidth="1"/>
    <col min="41" max="42" width="9" style="205"/>
    <col min="43" max="43" width="9.42578125" style="205" bestFit="1" customWidth="1"/>
    <col min="44" max="44" width="11.5703125" style="205" customWidth="1"/>
    <col min="45" max="45" width="9" style="205"/>
    <col min="46" max="46" width="11" style="205" customWidth="1"/>
    <col min="47" max="47" width="9" style="205"/>
    <col min="48" max="48" width="11.28515625" style="205" customWidth="1"/>
    <col min="49" max="49" width="11" style="205" customWidth="1"/>
    <col min="50" max="50" width="1.28515625" style="205" customWidth="1"/>
    <col min="51" max="51" width="9" style="205"/>
    <col min="52" max="52" width="13.5703125" style="205" customWidth="1"/>
    <col min="53" max="53" width="9" style="205"/>
    <col min="54" max="54" width="11.7109375" style="205" customWidth="1"/>
    <col min="55" max="55" width="11.5703125" style="205" customWidth="1"/>
    <col min="56" max="56" width="14.140625" style="205" customWidth="1"/>
    <col min="57" max="57" width="12.28515625" style="205" customWidth="1"/>
    <col min="58" max="58" width="1.28515625" style="205" customWidth="1"/>
    <col min="59" max="59" width="9" style="205" customWidth="1"/>
    <col min="60" max="60" width="11.140625" style="205" customWidth="1"/>
    <col min="61" max="61" width="9.140625" style="205" customWidth="1"/>
    <col min="62" max="62" width="11.28515625" style="205" customWidth="1"/>
    <col min="63" max="63" width="9.42578125" style="205" customWidth="1"/>
    <col min="64" max="64" width="12" style="205" customWidth="1"/>
    <col min="65" max="65" width="10.42578125" style="205" customWidth="1"/>
    <col min="66" max="66" width="1.28515625" style="205" customWidth="1"/>
    <col min="67" max="67" width="10.42578125" style="205" bestFit="1" customWidth="1"/>
    <col min="68" max="68" width="11.5703125" style="205" customWidth="1"/>
    <col min="69" max="69" width="9" style="205" customWidth="1"/>
    <col min="70" max="70" width="10.28515625" style="205" customWidth="1"/>
    <col min="71" max="71" width="8.42578125" style="205" customWidth="1"/>
    <col min="72" max="72" width="11.5703125" style="205" customWidth="1"/>
    <col min="73" max="73" width="10.28515625" style="205" customWidth="1"/>
    <col min="74" max="74" width="1.28515625" style="205" customWidth="1"/>
    <col min="75" max="75" width="8.85546875" style="206" bestFit="1" customWidth="1"/>
    <col min="76" max="76" width="11" style="206" customWidth="1"/>
    <col min="77" max="77" width="9.42578125" style="206" customWidth="1"/>
    <col min="78" max="78" width="11.28515625" style="206" customWidth="1"/>
    <col min="79" max="79" width="10" style="206" customWidth="1"/>
    <col min="80" max="80" width="12.5703125" style="206" customWidth="1"/>
    <col min="81" max="81" width="11.28515625" style="206" customWidth="1"/>
    <col min="82" max="82" width="1.28515625" style="205" customWidth="1"/>
    <col min="83" max="83" width="9" style="205"/>
    <col min="84" max="84" width="13.42578125" style="205" customWidth="1"/>
    <col min="85" max="85" width="10" style="205" customWidth="1"/>
    <col min="86" max="86" width="10.28515625" style="205" customWidth="1"/>
    <col min="87" max="87" width="10" style="205" customWidth="1"/>
    <col min="88" max="88" width="12.5703125" style="205" customWidth="1"/>
    <col min="89" max="89" width="9.85546875" style="205" bestFit="1" customWidth="1"/>
    <col min="90" max="90" width="1.28515625" style="205" customWidth="1"/>
    <col min="91" max="91" width="9" style="227"/>
    <col min="92" max="92" width="13.140625" style="227" customWidth="1"/>
    <col min="93" max="93" width="10" style="205" customWidth="1"/>
    <col min="94" max="94" width="11.28515625" style="205" customWidth="1"/>
    <col min="95" max="95" width="10.140625" style="205" customWidth="1"/>
    <col min="96" max="96" width="12.7109375" style="205" customWidth="1"/>
    <col min="97" max="97" width="11.42578125" style="205" customWidth="1"/>
    <col min="98" max="98" width="1.28515625" style="205" customWidth="1"/>
    <col min="99" max="100" width="17.140625" style="205" customWidth="1"/>
    <col min="101" max="101" width="1.28515625" style="205" customWidth="1"/>
    <col min="102" max="103" width="17.140625" style="205" customWidth="1"/>
    <col min="104" max="104" width="1.28515625" style="205" customWidth="1"/>
    <col min="105" max="106" width="17.140625" style="205" customWidth="1"/>
    <col min="107" max="16384" width="9" style="205"/>
  </cols>
  <sheetData>
    <row r="2" spans="2:106" x14ac:dyDescent="0.25">
      <c r="B2" s="398" t="s">
        <v>262</v>
      </c>
      <c r="C2" s="398"/>
      <c r="D2" s="398"/>
      <c r="E2" s="398"/>
      <c r="F2" s="398"/>
      <c r="H2" s="205"/>
      <c r="K2" s="205"/>
      <c r="L2" s="205"/>
      <c r="O2" s="206"/>
      <c r="P2" s="205"/>
      <c r="Q2" s="205"/>
      <c r="R2" s="205"/>
      <c r="S2" s="205"/>
      <c r="T2" s="205"/>
      <c r="U2" s="205"/>
      <c r="V2" s="205"/>
      <c r="X2" s="205"/>
      <c r="Y2" s="207"/>
      <c r="Z2" s="205"/>
      <c r="AB2" s="205"/>
      <c r="AC2" s="205"/>
      <c r="AD2" s="205"/>
      <c r="AE2" s="205"/>
      <c r="AF2" s="205"/>
      <c r="AG2" s="205"/>
      <c r="AH2" s="205"/>
      <c r="AJ2" s="205"/>
      <c r="AK2" s="205"/>
      <c r="AL2" s="205"/>
      <c r="AM2" s="205"/>
      <c r="BW2" s="205"/>
      <c r="BX2" s="205"/>
      <c r="BY2" s="205"/>
      <c r="BZ2" s="205"/>
      <c r="CA2" s="205"/>
      <c r="CB2" s="205"/>
      <c r="CC2" s="205"/>
      <c r="CM2" s="205"/>
      <c r="CN2" s="205"/>
    </row>
    <row r="3" spans="2:106" ht="2.1" customHeight="1" x14ac:dyDescent="0.25">
      <c r="B3" s="416"/>
      <c r="C3" s="416"/>
      <c r="D3" s="416"/>
      <c r="E3" s="416"/>
      <c r="F3" s="416"/>
      <c r="H3" s="205"/>
      <c r="K3" s="205"/>
      <c r="L3" s="205"/>
      <c r="O3" s="206"/>
      <c r="P3" s="205"/>
      <c r="Q3" s="205"/>
      <c r="R3" s="205"/>
      <c r="S3" s="205"/>
      <c r="T3" s="205"/>
      <c r="U3" s="205"/>
      <c r="V3" s="205"/>
      <c r="X3" s="205"/>
      <c r="Y3" s="207"/>
      <c r="Z3" s="205"/>
      <c r="AB3" s="205"/>
      <c r="AC3" s="205"/>
      <c r="AD3" s="205"/>
      <c r="AE3" s="205"/>
      <c r="AF3" s="205"/>
      <c r="AG3" s="205"/>
      <c r="AH3" s="205"/>
      <c r="AJ3" s="205"/>
      <c r="AK3" s="205"/>
      <c r="AL3" s="205"/>
      <c r="AM3" s="205"/>
      <c r="BW3" s="205"/>
      <c r="BX3" s="205"/>
      <c r="BY3" s="205"/>
      <c r="BZ3" s="205"/>
      <c r="CA3" s="205"/>
      <c r="CB3" s="205"/>
      <c r="CC3" s="205"/>
      <c r="CM3" s="205"/>
      <c r="CN3" s="205"/>
    </row>
    <row r="4" spans="2:106" x14ac:dyDescent="0.25">
      <c r="B4" s="398" t="s">
        <v>295</v>
      </c>
      <c r="C4" s="398"/>
      <c r="D4" s="398"/>
      <c r="E4" s="398"/>
      <c r="F4" s="398"/>
      <c r="H4" s="225"/>
      <c r="I4" s="208"/>
      <c r="J4" s="226"/>
      <c r="K4" s="226"/>
      <c r="L4" s="226"/>
      <c r="M4" s="226"/>
      <c r="N4" s="226"/>
      <c r="P4" s="226"/>
      <c r="Q4" s="226"/>
      <c r="R4" s="226"/>
      <c r="S4" s="226"/>
      <c r="T4" s="226"/>
      <c r="U4" s="226"/>
      <c r="V4" s="226"/>
      <c r="X4" s="226"/>
      <c r="Y4" s="226"/>
      <c r="Z4" s="226"/>
      <c r="AB4" s="226"/>
      <c r="AC4" s="226"/>
      <c r="AD4" s="226"/>
      <c r="AE4" s="226"/>
      <c r="AF4" s="226"/>
      <c r="AG4" s="226"/>
      <c r="AH4" s="226"/>
      <c r="AJ4" s="226"/>
      <c r="AK4" s="226"/>
      <c r="AL4" s="226"/>
      <c r="AM4" s="226"/>
      <c r="BW4" s="226"/>
      <c r="BX4" s="226"/>
      <c r="BY4" s="226"/>
      <c r="BZ4" s="226"/>
      <c r="CA4" s="226"/>
      <c r="CB4" s="226"/>
      <c r="CC4" s="226"/>
      <c r="CP4" s="227"/>
    </row>
    <row r="5" spans="2:106" ht="59.1" customHeight="1" x14ac:dyDescent="0.25">
      <c r="B5" s="395" t="s">
        <v>242</v>
      </c>
      <c r="C5" s="396"/>
      <c r="D5" s="396"/>
      <c r="E5" s="396"/>
      <c r="F5" s="397"/>
      <c r="H5" s="413" t="s">
        <v>208</v>
      </c>
      <c r="I5" s="414"/>
      <c r="J5" s="414"/>
      <c r="K5" s="414"/>
      <c r="L5" s="414"/>
      <c r="M5" s="414"/>
      <c r="N5" s="415"/>
      <c r="P5" s="413" t="s">
        <v>209</v>
      </c>
      <c r="Q5" s="414"/>
      <c r="R5" s="414"/>
      <c r="S5" s="414"/>
      <c r="T5" s="414"/>
      <c r="U5" s="414"/>
      <c r="V5" s="415"/>
      <c r="X5" s="413" t="s">
        <v>210</v>
      </c>
      <c r="Y5" s="414"/>
      <c r="Z5" s="415"/>
      <c r="AB5" s="413" t="s">
        <v>211</v>
      </c>
      <c r="AC5" s="414"/>
      <c r="AD5" s="414"/>
      <c r="AE5" s="414"/>
      <c r="AF5" s="414"/>
      <c r="AG5" s="414"/>
      <c r="AH5" s="415"/>
      <c r="AJ5" s="413" t="s">
        <v>212</v>
      </c>
      <c r="AK5" s="414"/>
      <c r="AL5" s="414"/>
      <c r="AM5" s="415"/>
      <c r="AO5" s="413" t="s">
        <v>214</v>
      </c>
      <c r="AP5" s="414"/>
      <c r="AQ5" s="414"/>
      <c r="AR5" s="414"/>
      <c r="AS5" s="414"/>
      <c r="AT5" s="414"/>
      <c r="AU5" s="414"/>
      <c r="AV5" s="414"/>
      <c r="AW5" s="415"/>
      <c r="AY5" s="410" t="s">
        <v>215</v>
      </c>
      <c r="AZ5" s="411"/>
      <c r="BA5" s="411"/>
      <c r="BB5" s="411"/>
      <c r="BC5" s="411"/>
      <c r="BD5" s="411"/>
      <c r="BE5" s="412"/>
      <c r="BG5" s="413" t="s">
        <v>216</v>
      </c>
      <c r="BH5" s="414"/>
      <c r="BI5" s="414"/>
      <c r="BJ5" s="414"/>
      <c r="BK5" s="414"/>
      <c r="BL5" s="414"/>
      <c r="BM5" s="415"/>
      <c r="BO5" s="413" t="s">
        <v>218</v>
      </c>
      <c r="BP5" s="414"/>
      <c r="BQ5" s="414"/>
      <c r="BR5" s="414"/>
      <c r="BS5" s="414"/>
      <c r="BT5" s="414"/>
      <c r="BU5" s="415"/>
      <c r="BW5" s="413" t="s">
        <v>219</v>
      </c>
      <c r="BX5" s="414"/>
      <c r="BY5" s="414"/>
      <c r="BZ5" s="414"/>
      <c r="CA5" s="414"/>
      <c r="CB5" s="414"/>
      <c r="CC5" s="415"/>
      <c r="CE5" s="413" t="s">
        <v>220</v>
      </c>
      <c r="CF5" s="414"/>
      <c r="CG5" s="414"/>
      <c r="CH5" s="414"/>
      <c r="CI5" s="414"/>
      <c r="CJ5" s="414"/>
      <c r="CK5" s="415"/>
      <c r="CM5" s="407" t="s">
        <v>222</v>
      </c>
      <c r="CN5" s="408"/>
      <c r="CO5" s="408"/>
      <c r="CP5" s="408"/>
      <c r="CQ5" s="408"/>
      <c r="CR5" s="408"/>
      <c r="CS5" s="409"/>
      <c r="CU5" s="405" t="str">
        <f>'2. Datu ievade'!AD7&amp;" - "&amp;'2. Datu ievade'!AD6</f>
        <v>B13 - Lietotāja definēta un aprēķināta papildus indikatora vērtība</v>
      </c>
      <c r="CV5" s="406"/>
      <c r="CX5" s="405" t="str">
        <f>'2. Datu ievade'!AE7&amp;" - "&amp;'2. Datu ievade'!AE6</f>
        <v>B14 - Lietotāja definēta un aprēķināta papildus indikatora vērtība</v>
      </c>
      <c r="CY5" s="406"/>
      <c r="DA5" s="405" t="str">
        <f>'2. Datu ievade'!AF7&amp;" - "&amp;'2. Datu ievade'!AF6</f>
        <v>B15 - Lietotāja definēta un aprēķināta papildus indikatora vērtība</v>
      </c>
      <c r="DB5" s="406"/>
    </row>
    <row r="6" spans="2:106" ht="80.099999999999994" customHeight="1" x14ac:dyDescent="0.25">
      <c r="B6" s="295" t="str">
        <f>'2. Datu ievade'!B8</f>
        <v xml:space="preserve">Ģeotelpiskās vienības pēc zemes seguma veida
Ekosistēma // Apakšsistēma/ģeotelpiskā vienība (1.līmenis) // Apakšsistēma/ģeotelpiskā vienība (2.līmenis)
</v>
      </c>
      <c r="C6" s="295"/>
      <c r="D6" s="295"/>
      <c r="E6" s="210" t="str">
        <f>'2. Datu ievade'!E8</f>
        <v>Attiecināms
1/0</v>
      </c>
      <c r="F6" s="211" t="str">
        <f>'2. Datu ievade'!F8</f>
        <v>Platība (ha):
pašreizējā situācija
(scenāriji
1, 2)</v>
      </c>
      <c r="H6" s="228" t="str">
        <f>'2. Datu ievade'!R8</f>
        <v>EP kvalitatīvais novērtējums (EPN)</v>
      </c>
      <c r="I6" s="229" t="s">
        <v>138</v>
      </c>
      <c r="J6" s="211" t="s">
        <v>161</v>
      </c>
      <c r="K6" s="229" t="s">
        <v>149</v>
      </c>
      <c r="L6" s="229" t="s">
        <v>134</v>
      </c>
      <c r="M6" s="211" t="s">
        <v>135</v>
      </c>
      <c r="N6" s="211" t="s">
        <v>136</v>
      </c>
      <c r="P6" s="211" t="str">
        <f>'2. Datu ievade'!S8</f>
        <v>Eksperta pakalpojuma vērtējums,
(EPN)</v>
      </c>
      <c r="Q6" s="211" t="s">
        <v>138</v>
      </c>
      <c r="R6" s="211" t="s">
        <v>161</v>
      </c>
      <c r="S6" s="211" t="s">
        <v>149</v>
      </c>
      <c r="T6" s="211" t="s">
        <v>134</v>
      </c>
      <c r="U6" s="211" t="s">
        <v>135</v>
      </c>
      <c r="V6" s="211" t="s">
        <v>136</v>
      </c>
      <c r="X6" s="211" t="str">
        <f>'2. Datu ievade'!T8</f>
        <v>Vidējā audzes biezība</v>
      </c>
      <c r="Y6" s="211" t="s">
        <v>141</v>
      </c>
      <c r="Z6" s="211" t="s">
        <v>142</v>
      </c>
      <c r="AB6" s="211" t="s">
        <v>145</v>
      </c>
      <c r="AC6" s="211" t="s">
        <v>138</v>
      </c>
      <c r="AD6" s="211" t="s">
        <v>146</v>
      </c>
      <c r="AE6" s="211" t="s">
        <v>149</v>
      </c>
      <c r="AF6" s="211" t="s">
        <v>134</v>
      </c>
      <c r="AG6" s="211" t="s">
        <v>135</v>
      </c>
      <c r="AH6" s="211" t="s">
        <v>136</v>
      </c>
      <c r="AJ6" s="211" t="str">
        <f>'2. Datu ievade'!W8</f>
        <v>Vidējais sanešu apjoms pludmalē
m3/m</v>
      </c>
      <c r="AK6" s="211" t="s">
        <v>148</v>
      </c>
      <c r="AL6" s="211" t="s">
        <v>138</v>
      </c>
      <c r="AM6" s="211" t="s">
        <v>149</v>
      </c>
      <c r="AO6" s="211" t="str">
        <f>'2. Datu ievade'!X8</f>
        <v>Ūdens saglabāšanas potenciāla koeficients
(PK)</v>
      </c>
      <c r="AP6" s="211" t="str">
        <f>'2. Datu ievade'!T8</f>
        <v>Vidējā audzes biezība</v>
      </c>
      <c r="AQ6" s="211" t="s">
        <v>153</v>
      </c>
      <c r="AR6" s="211" t="s">
        <v>138</v>
      </c>
      <c r="AS6" s="229" t="s">
        <v>154</v>
      </c>
      <c r="AT6" s="229" t="s">
        <v>149</v>
      </c>
      <c r="AU6" s="229" t="s">
        <v>134</v>
      </c>
      <c r="AV6" s="211" t="s">
        <v>135</v>
      </c>
      <c r="AW6" s="211" t="s">
        <v>136</v>
      </c>
      <c r="AY6" s="211" t="str">
        <f>'2. Datu ievade'!Y8</f>
        <v>EP kvalitatīvais novērtējums
(EPN)</v>
      </c>
      <c r="AZ6" s="211" t="s">
        <v>138</v>
      </c>
      <c r="BA6" s="229" t="s">
        <v>161</v>
      </c>
      <c r="BB6" s="229" t="s">
        <v>149</v>
      </c>
      <c r="BC6" s="229" t="s">
        <v>134</v>
      </c>
      <c r="BD6" s="211" t="s">
        <v>135</v>
      </c>
      <c r="BE6" s="211" t="s">
        <v>136</v>
      </c>
      <c r="BG6" s="229" t="str">
        <f>'2. Datu ievade'!Z8</f>
        <v>EP kvalitatīvais novērtējums
(EPN)</v>
      </c>
      <c r="BH6" s="211" t="s">
        <v>138</v>
      </c>
      <c r="BI6" s="229" t="s">
        <v>161</v>
      </c>
      <c r="BJ6" s="229" t="s">
        <v>149</v>
      </c>
      <c r="BK6" s="229" t="s">
        <v>134</v>
      </c>
      <c r="BL6" s="211" t="s">
        <v>135</v>
      </c>
      <c r="BM6" s="211" t="s">
        <v>136</v>
      </c>
      <c r="BO6" s="211" t="str">
        <f>'2. Datu ievade'!AA8</f>
        <v>EP kvalitatīvais novērtējums
(EPN)</v>
      </c>
      <c r="BP6" s="211" t="s">
        <v>138</v>
      </c>
      <c r="BQ6" s="229" t="s">
        <v>161</v>
      </c>
      <c r="BR6" s="229" t="s">
        <v>149</v>
      </c>
      <c r="BS6" s="229" t="s">
        <v>134</v>
      </c>
      <c r="BT6" s="211" t="s">
        <v>135</v>
      </c>
      <c r="BU6" s="211" t="s">
        <v>136</v>
      </c>
      <c r="BW6" s="211" t="str">
        <f>'2. Datu ievade'!S8</f>
        <v>Eksperta pakalpojuma vērtējums,
(EPN)</v>
      </c>
      <c r="BX6" s="211" t="s">
        <v>138</v>
      </c>
      <c r="BY6" s="229" t="s">
        <v>161</v>
      </c>
      <c r="BZ6" s="229" t="s">
        <v>149</v>
      </c>
      <c r="CA6" s="229" t="s">
        <v>134</v>
      </c>
      <c r="CB6" s="229" t="s">
        <v>135</v>
      </c>
      <c r="CC6" s="211" t="s">
        <v>136</v>
      </c>
      <c r="CE6" s="211" t="str">
        <f>'2. Datu ievade'!AB8</f>
        <v>EP kvalitatīvais novērtējums
(EPN)</v>
      </c>
      <c r="CF6" s="211" t="s">
        <v>138</v>
      </c>
      <c r="CG6" s="229" t="s">
        <v>161</v>
      </c>
      <c r="CH6" s="229" t="s">
        <v>149</v>
      </c>
      <c r="CI6" s="229" t="s">
        <v>134</v>
      </c>
      <c r="CJ6" s="211" t="s">
        <v>135</v>
      </c>
      <c r="CK6" s="211" t="s">
        <v>136</v>
      </c>
      <c r="CM6" s="230" t="str">
        <f>'2. Datu ievade'!AC8</f>
        <v>C piesaistes potenciāla indekss</v>
      </c>
      <c r="CN6" s="211" t="s">
        <v>138</v>
      </c>
      <c r="CO6" s="211" t="s">
        <v>161</v>
      </c>
      <c r="CP6" s="229" t="s">
        <v>149</v>
      </c>
      <c r="CQ6" s="229" t="s">
        <v>134</v>
      </c>
      <c r="CR6" s="211" t="s">
        <v>135</v>
      </c>
      <c r="CS6" s="211" t="s">
        <v>136</v>
      </c>
      <c r="CU6" s="211" t="str">
        <f>CN6</f>
        <v>EP monetārā vērtība
EUR</v>
      </c>
      <c r="CV6" s="211" t="s">
        <v>26</v>
      </c>
      <c r="CX6" s="211" t="str">
        <f>CU6</f>
        <v>EP monetārā vērtība
EUR</v>
      </c>
      <c r="CY6" s="211" t="s">
        <v>26</v>
      </c>
      <c r="DA6" s="211" t="str">
        <f>CX6</f>
        <v>EP monetārā vērtība
EUR</v>
      </c>
      <c r="DB6" s="211" t="s">
        <v>26</v>
      </c>
    </row>
    <row r="7" spans="2:106" x14ac:dyDescent="0.25">
      <c r="B7" s="315" t="str">
        <f>'2. Datu ievade'!B9</f>
        <v>Pludmale</v>
      </c>
      <c r="C7" s="315"/>
      <c r="D7" s="315"/>
      <c r="E7" s="213">
        <f>'2. Datu ievade'!E9</f>
        <v>1</v>
      </c>
      <c r="F7" s="214">
        <f>'2. Datu ievade'!F9</f>
        <v>16.399999999999999</v>
      </c>
      <c r="H7" s="231">
        <f>IF(AND($E7&gt;0,$F7&gt;0),'2. Datu ievade'!R9,0)</f>
        <v>1</v>
      </c>
      <c r="I7" s="214">
        <f t="shared" ref="I7" si="0">IF(H7&gt;0,$E7*$F7*K7,0)</f>
        <v>708.48</v>
      </c>
      <c r="J7" s="232">
        <f t="shared" ref="J7" si="1">IF(H7&gt;0,H7*$E7*$F7,0)</f>
        <v>16.399999999999999</v>
      </c>
      <c r="K7" s="214">
        <f>IF(H7&gt;0,'3. Finanšu-statistiskās konst.'!$C$19*'3. Finanšu-statistiskās konst.'!$C$6,0)</f>
        <v>43.2</v>
      </c>
      <c r="L7" s="214">
        <f>IF(H7&gt;0,SUMIFS(I$7:I$38,K$7:K$38,K7)/SUMIFS(J$7:J$38,K$7:K$38,K7),0)</f>
        <v>43.199999999999996</v>
      </c>
      <c r="M7" s="216">
        <f t="shared" ref="M7" si="2">IF(H7&gt;0,$E7*$F7*H7*L7,0)</f>
        <v>708.4799999999999</v>
      </c>
      <c r="N7" s="214">
        <f>IF($F7=0,0,M7/$F7)</f>
        <v>43.199999999999996</v>
      </c>
      <c r="P7" s="214">
        <f>IF(AND($E7&gt;0,$F7&gt;0),'2. Datu ievade'!S9,0)</f>
        <v>0</v>
      </c>
      <c r="Q7" s="216">
        <f t="shared" ref="Q7" si="3">IF(P7&gt;0,$E7*$F7*S7,0)</f>
        <v>0</v>
      </c>
      <c r="R7" s="214">
        <f t="shared" ref="R7" si="4">IF(P7&gt;0,P7*$E7*$F7,0)</f>
        <v>0</v>
      </c>
      <c r="S7" s="214">
        <f>IF(P7&gt;0,'3. Finanšu-statistiskās konst.'!$C$21*'3. Finanšu-statistiskās konst.'!$C$6,0)</f>
        <v>0</v>
      </c>
      <c r="T7" s="214">
        <f>IF(P7&gt;0,SUMIFS(Q$7:Q$38,S$7:S$38,S7)/SUMIFS(R$7:R$38,S$7:S$38,S7),0)</f>
        <v>0</v>
      </c>
      <c r="U7" s="216">
        <f t="shared" ref="U7" si="5">IF(P7&gt;0,$E7*$F7*P7*T7,0)</f>
        <v>0</v>
      </c>
      <c r="V7" s="214">
        <f>IF($F7=0,0,U7/$F7)</f>
        <v>0</v>
      </c>
      <c r="X7" s="214">
        <f>IF(AND($E7&gt;0,$F7&gt;0),'2. Datu ievade'!T9,0)</f>
        <v>0</v>
      </c>
      <c r="Y7" s="214">
        <f>IF(X7&gt;0,X7*$E7*$F7*'3. Finanšu-statistiskās konst.'!C$12,0)</f>
        <v>0</v>
      </c>
      <c r="Z7" s="214">
        <f t="shared" ref="Z7" si="6">IF(F7=0,0,Y7/F7)</f>
        <v>0</v>
      </c>
      <c r="AB7" s="214">
        <f>IF(AND($E7&gt;0,$F7&gt;0),'2. Datu ievade'!U9,0)</f>
        <v>0</v>
      </c>
      <c r="AC7" s="216">
        <f t="shared" ref="AC7" si="7">IF(AB7&gt;0,$E7*$F7*AE7,0)</f>
        <v>0</v>
      </c>
      <c r="AD7" s="214">
        <f t="shared" ref="AD7" si="8">IF(AB7&gt;0,AB7*$E7*$F7,0)</f>
        <v>0</v>
      </c>
      <c r="AE7" s="214">
        <f>IF(AB7&gt;0,'3. Finanšu-statistiskās konst.'!$C$22*'3. Finanšu-statistiskās konst.'!$C$6,0)</f>
        <v>0</v>
      </c>
      <c r="AF7" s="214">
        <f>IF(AB7&gt;0,SUMIFS(AC$7:AC$38,AE$7:AE$38,AE7)/SUMIFS(AD$7:AD$38,AE$7:AE$38,AE7),0)</f>
        <v>0</v>
      </c>
      <c r="AG7" s="216">
        <f t="shared" ref="AG7" si="9">IF(AB7&gt;0,$E7*$F7*AB7*AF7,0)</f>
        <v>0</v>
      </c>
      <c r="AH7" s="214">
        <f>IF($F7=0,0,AG7/$F7)</f>
        <v>0</v>
      </c>
      <c r="AJ7" s="214">
        <f>IF(AND($E7&gt;0,$F7&gt;0),'2. Datu ievade'!W9,0)</f>
        <v>25</v>
      </c>
      <c r="AK7" s="214">
        <f>IF(AJ7&gt;0,AJ7*$E7*'2. Datu ievade'!V9,0)</f>
        <v>85000</v>
      </c>
      <c r="AL7" s="214">
        <f>IF(AJ7&gt;0,AK7*'3. Finanšu-statistiskās konst.'!C$13*'3. Finanšu-statistiskās konst.'!$C$6,0)</f>
        <v>255000</v>
      </c>
      <c r="AM7" s="214">
        <f t="shared" ref="AM7" si="10">IF(F7=0,0,AL7/F7)</f>
        <v>15548.780487804879</v>
      </c>
      <c r="AO7" s="233">
        <f>IF(AND($E7&gt;0,$F7&gt;0),'2. Datu ievade'!X9,0)</f>
        <v>0</v>
      </c>
      <c r="AP7" s="214">
        <f>IF(AND($E7&gt;0,$F7&gt;0),'2. Datu ievade'!T9,0)</f>
        <v>0</v>
      </c>
      <c r="AQ7" s="214">
        <f t="shared" ref="AQ7" si="11">IF(AO7&gt;0,AP7*AO7*E7,0)</f>
        <v>0</v>
      </c>
      <c r="AR7" s="216">
        <f t="shared" ref="AR7" si="12">IF(AQ7&gt;0,$E7*$F7*AT7,0)</f>
        <v>0</v>
      </c>
      <c r="AS7" s="214">
        <f t="shared" ref="AS7" si="13">IF(AQ7&gt;0,AQ7*$E7*$F7,0)</f>
        <v>0</v>
      </c>
      <c r="AT7" s="214">
        <f>IF(AQ7&gt;0,'3. Finanšu-statistiskās konst.'!$C$23*'3. Finanšu-statistiskās konst.'!$C$6,0)</f>
        <v>0</v>
      </c>
      <c r="AU7" s="214">
        <f>IF(AQ7&gt;0,SUMIFS(AR$7:AR$38,AT$7:AT$38,AT7)/SUMIFS(AS$7:AS$38,AT$7:AT$38,AT7),0)</f>
        <v>0</v>
      </c>
      <c r="AV7" s="216">
        <f t="shared" ref="AV7" si="14">IF(AQ7&gt;0,$E7*$F7*AQ7*AU7,0)</f>
        <v>0</v>
      </c>
      <c r="AW7" s="214">
        <f>IF($F7=0,0,AV7/$F7)</f>
        <v>0</v>
      </c>
      <c r="AY7" s="214">
        <f>IF(AND($E7&gt;0,$F7&gt;0),'2. Datu ievade'!Y9,0)</f>
        <v>1</v>
      </c>
      <c r="AZ7" s="216">
        <f t="shared" ref="AZ7" si="15">IF(AY7&gt;0,$E7*$F7*BB7,0)</f>
        <v>113037.81999999999</v>
      </c>
      <c r="BA7" s="214">
        <f t="shared" ref="BA7" si="16">IF(AY7&gt;0,AY7*$E7*$F7,0)</f>
        <v>16.399999999999999</v>
      </c>
      <c r="BB7" s="214">
        <f>IF(AY7&gt;0,'3. Finanšu-statistiskās konst.'!$C$24*'3. Finanšu-statistiskās konst.'!$C$6,0)</f>
        <v>6892.55</v>
      </c>
      <c r="BC7" s="214">
        <f>IF(AY7&gt;0,SUMIFS(AZ$7:AZ$38,BB$7:BB$38,BB7)/SUMIFS(BA$7:BA$38,BB$7:BB$38,BB7),0)</f>
        <v>4893.2968223300177</v>
      </c>
      <c r="BD7" s="216">
        <f t="shared" ref="BD7" si="17">IF(AY7&gt;0,$E7*$F7*AY7*BC7,0)</f>
        <v>80250.067886212288</v>
      </c>
      <c r="BE7" s="214">
        <f>IF($F7=0,0,BD7/$F7)</f>
        <v>4893.2968223300177</v>
      </c>
      <c r="BG7" s="214">
        <f>IF(AND($E7&gt;0,$F7&gt;0),'2. Datu ievade'!Z9,0)</f>
        <v>1</v>
      </c>
      <c r="BH7" s="216">
        <f t="shared" ref="BH7" si="18">IF(BG7&gt;0,$E7*$F7*BJ7,0)</f>
        <v>322.25999999999993</v>
      </c>
      <c r="BI7" s="214">
        <f t="shared" ref="BI7" si="19">IF(BG7&gt;0,BG7*$E7*$F7,0)</f>
        <v>16.399999999999999</v>
      </c>
      <c r="BJ7" s="214">
        <f>IF(BG7&gt;0,'3. Finanšu-statistiskās konst.'!$C$26*'3. Finanšu-statistiskās konst.'!$C$6,0)</f>
        <v>19.649999999999999</v>
      </c>
      <c r="BK7" s="214">
        <f>IF(BG7&gt;0,SUMIFS(BH$7:BH$38,BJ$7:BJ$38,BJ7)/SUMIFS(BI$7:BI$38,BJ$7:BJ$38,BJ7),0)</f>
        <v>19.649999999999995</v>
      </c>
      <c r="BL7" s="216">
        <f t="shared" ref="BL7" si="20">IF(BG7&gt;0,$E7*$F7*BG7*BK7,0)</f>
        <v>322.25999999999988</v>
      </c>
      <c r="BM7" s="214">
        <f>IF($F7=0,0,BL7/$F7)</f>
        <v>19.649999999999995</v>
      </c>
      <c r="BO7" s="214">
        <f>IF(AND($E7&gt;0,$F7&gt;0),'2. Datu ievade'!AA9,0)</f>
        <v>2</v>
      </c>
      <c r="BP7" s="216">
        <f>IF(BO7&gt;0,$E7*$F7*BR7,0)</f>
        <v>2266.4799999999996</v>
      </c>
      <c r="BQ7" s="214">
        <f>IF(BO7&gt;0,BO7*$E7*$F7,0)</f>
        <v>32.799999999999997</v>
      </c>
      <c r="BR7" s="214">
        <f>IF(BO7&gt;0,'3. Finanšu-statistiskās konst.'!$C$28*'3. Finanšu-statistiskās konst.'!$C$6,0)</f>
        <v>138.19999999999999</v>
      </c>
      <c r="BS7" s="214">
        <f>IF(BO7&gt;0,SUMIFS(BP$7:BP$38,BR$7:BR$38,BR7)/SUMIFS(BQ$7:BQ$38,BR$7:BR$38,BR7),0)</f>
        <v>57.280725546702811</v>
      </c>
      <c r="BT7" s="216">
        <f>IF(BO7&gt;0,$E7*$F7*BO7*BS7,0)</f>
        <v>1878.8077979318521</v>
      </c>
      <c r="BU7" s="214">
        <f>IF($F7=0,0,BT7/$F7)</f>
        <v>114.56145109340562</v>
      </c>
      <c r="BW7" s="214">
        <f>IF(AND($E7&gt;0,$F7&gt;0),'2. Datu ievade'!S9,0)</f>
        <v>0</v>
      </c>
      <c r="BX7" s="216">
        <f>IF(BW7&gt;0,$E7*$F7*BZ7,0)</f>
        <v>0</v>
      </c>
      <c r="BY7" s="214">
        <f>IF(BW7&gt;0,BW7*$E7*$F7,0)</f>
        <v>0</v>
      </c>
      <c r="BZ7" s="214">
        <f>IF(BW7&gt;0,'3. Finanšu-statistiskās konst.'!$C$21*'3. Finanšu-statistiskās konst.'!$C$6,0)</f>
        <v>0</v>
      </c>
      <c r="CA7" s="214">
        <f>IF(BW7&gt;0,SUMIFS(BX$7:BX$38,BZ$7:BZ$38,BZ7)/SUMIFS(BY$7:BY$38,BZ$7:BZ$38,BZ7),0)</f>
        <v>0</v>
      </c>
      <c r="CB7" s="214">
        <f>IF(BW7&gt;0,$E7*$F7*BW7*CA7,0)</f>
        <v>0</v>
      </c>
      <c r="CC7" s="214">
        <f>IF($F7=0,0,CB7/$F7)</f>
        <v>0</v>
      </c>
      <c r="CE7" s="214">
        <f>IF(AND($E7&gt;0,$F7&gt;0),'2. Datu ievade'!AB9,0)</f>
        <v>0</v>
      </c>
      <c r="CF7" s="216">
        <f>IF(CE7&gt;0,$E7*$F7*CH7,0)</f>
        <v>0</v>
      </c>
      <c r="CG7" s="214">
        <f>IF(CE7&gt;0,CE7*$E7*$F7,0)</f>
        <v>0</v>
      </c>
      <c r="CH7" s="214">
        <f>IF(CE7&gt;0,'3. Finanšu-statistiskās konst.'!$C$29*'3. Finanšu-statistiskās konst.'!$C$6,0)</f>
        <v>0</v>
      </c>
      <c r="CI7" s="214">
        <f>IF(CE7&gt;0,SUMIFS(CF$7:CF$38,CH$7:CH$38,CH7)/SUMIFS(CG$7:CG$38,CH$7:CH$38,CH7),0)</f>
        <v>0</v>
      </c>
      <c r="CJ7" s="216">
        <f>IF(CE7&gt;0,$E7*$F7*CE7*CI7,0)</f>
        <v>0</v>
      </c>
      <c r="CK7" s="214">
        <f>IF($F7=0,0,CJ7/$F7)</f>
        <v>0</v>
      </c>
      <c r="CM7" s="231">
        <f>IF(AND($E7&gt;0,$F7&gt;0),'2. Datu ievade'!AC9,0)</f>
        <v>0</v>
      </c>
      <c r="CN7" s="216">
        <f>IF(CM7&gt;0,$E7*$F7*CP7,0)</f>
        <v>0</v>
      </c>
      <c r="CO7" s="232">
        <f>IF(CM7&gt;0,CM7*$E7*$F7,0)</f>
        <v>0</v>
      </c>
      <c r="CP7" s="214">
        <f>IF(CM7&gt;0,'3. Finanšu-statistiskās konst.'!$C$30*'3. Finanšu-statistiskās konst.'!$C$6,0)</f>
        <v>0</v>
      </c>
      <c r="CQ7" s="214">
        <f>IF(CM7&gt;0,SUMIFS(CN$7:CN$38,CP$7:CP$38,CP7)/SUMIFS(CO$7:CO$38,CP$7:CP$38,CP7),0)</f>
        <v>0</v>
      </c>
      <c r="CR7" s="216">
        <f>IF(CM7&gt;0,$E7*$F7*CM7*CQ7,0)</f>
        <v>0</v>
      </c>
      <c r="CS7" s="214">
        <f>IF($F7=0,0,CR7/$F7)</f>
        <v>0</v>
      </c>
      <c r="CU7" s="214">
        <f>CV7*F7</f>
        <v>0</v>
      </c>
      <c r="CV7" s="214">
        <f>IF(AND($E7&gt;0,$F7&gt;0),'2. Datu ievade'!AD9,0)</f>
        <v>0</v>
      </c>
      <c r="CX7" s="214">
        <f>CY7*F7</f>
        <v>0</v>
      </c>
      <c r="CY7" s="214">
        <f>IF(AND($E7&gt;0,$F7&gt;0),'2. Datu ievade'!AE9,0)</f>
        <v>0</v>
      </c>
      <c r="DA7" s="214">
        <f>DB7*F7</f>
        <v>0</v>
      </c>
      <c r="DB7" s="214">
        <f>IF(AND($E7&gt;0,$F7&gt;0),'2. Datu ievade'!AF9,0)</f>
        <v>0</v>
      </c>
    </row>
    <row r="8" spans="2:106" x14ac:dyDescent="0.25">
      <c r="B8" s="319" t="str">
        <f>'2. Datu ievade'!B10</f>
        <v>Kāpas</v>
      </c>
      <c r="C8" s="315" t="str">
        <f>'2. Datu ievade'!C10</f>
        <v>Embrionālās kāpas (biotops 2110)</v>
      </c>
      <c r="D8" s="315"/>
      <c r="E8" s="213">
        <f>'2. Datu ievade'!E10</f>
        <v>1</v>
      </c>
      <c r="F8" s="214">
        <f>'2. Datu ievade'!F10</f>
        <v>0.85</v>
      </c>
      <c r="H8" s="231">
        <f>IF(AND($E8&gt;0,$F8&gt;0),'2. Datu ievade'!R10,0)</f>
        <v>1</v>
      </c>
      <c r="I8" s="214">
        <f t="shared" ref="I8:I38" si="21">IF(H8&gt;0,$E8*$F8*K8,0)</f>
        <v>36.72</v>
      </c>
      <c r="J8" s="232">
        <f t="shared" ref="J8:J38" si="22">IF(H8&gt;0,H8*$E8*$F8,0)</f>
        <v>0.85</v>
      </c>
      <c r="K8" s="214">
        <f>IF(H8&gt;0,'3. Finanšu-statistiskās konst.'!$C$19*'3. Finanšu-statistiskās konst.'!$C$6,0)</f>
        <v>43.2</v>
      </c>
      <c r="L8" s="214">
        <f t="shared" ref="L8:L38" si="23">IF(H8&gt;0,SUMIFS(I$7:I$38,K$7:K$38,K8)/SUMIFS(J$7:J$38,K$7:K$38,K8),0)</f>
        <v>43.199999999999996</v>
      </c>
      <c r="M8" s="216">
        <f t="shared" ref="M8:M38" si="24">IF(H8&gt;0,$E8*$F8*H8*L8,0)</f>
        <v>36.72</v>
      </c>
      <c r="N8" s="214">
        <f t="shared" ref="N8:N38" si="25">IF($F8=0,0,M8/$F8)</f>
        <v>43.2</v>
      </c>
      <c r="P8" s="214">
        <f>IF(AND($E8&gt;0,$F8&gt;0),'2. Datu ievade'!S10,0)</f>
        <v>0</v>
      </c>
      <c r="Q8" s="216">
        <f t="shared" ref="Q8:Q38" si="26">IF(P8&gt;0,$E8*$F8*S8,0)</f>
        <v>0</v>
      </c>
      <c r="R8" s="214">
        <f t="shared" ref="R8:R38" si="27">IF(P8&gt;0,P8*$E8*$F8,0)</f>
        <v>0</v>
      </c>
      <c r="S8" s="214">
        <f>IF(P8&gt;0,'3. Finanšu-statistiskās konst.'!$C$21*'3. Finanšu-statistiskās konst.'!$C$6,0)</f>
        <v>0</v>
      </c>
      <c r="T8" s="214">
        <f t="shared" ref="T8:T38" si="28">IF(P8&gt;0,SUMIFS(Q$7:Q$38,S$7:S$38,S8)/SUMIFS(R$7:R$38,S$7:S$38,S8),0)</f>
        <v>0</v>
      </c>
      <c r="U8" s="216">
        <f t="shared" ref="U8:U38" si="29">IF(P8&gt;0,$E8*$F8*P8*T8,0)</f>
        <v>0</v>
      </c>
      <c r="V8" s="214">
        <f t="shared" ref="V8:V38" si="30">IF($F8=0,0,U8/$F8)</f>
        <v>0</v>
      </c>
      <c r="X8" s="214">
        <f>IF(AND($E8&gt;0,$F8&gt;0),'2. Datu ievade'!T10,0)</f>
        <v>0</v>
      </c>
      <c r="Y8" s="214">
        <f>IF(X8&gt;0,X8*$E8*$F8*'3. Finanšu-statistiskās konst.'!C$12,0)</f>
        <v>0</v>
      </c>
      <c r="Z8" s="214">
        <f t="shared" ref="Z8:Z38" si="31">IF(F8=0,0,Y8/F8)</f>
        <v>0</v>
      </c>
      <c r="AB8" s="214">
        <f>IF(AND($E8&gt;0,$F8&gt;0),'2. Datu ievade'!U10,0)</f>
        <v>1</v>
      </c>
      <c r="AC8" s="216">
        <f t="shared" ref="AC8:AC38" si="32">IF(AB8&gt;0,$E8*$F8*AE8,0)</f>
        <v>6387.58</v>
      </c>
      <c r="AD8" s="214">
        <f t="shared" ref="AD8:AD38" si="33">IF(AB8&gt;0,AB8*$E8*$F8,0)</f>
        <v>0.85</v>
      </c>
      <c r="AE8" s="214">
        <f>IF(AB8&gt;0,'3. Finanšu-statistiskās konst.'!$C$22*'3. Finanšu-statistiskās konst.'!$C$6,0)</f>
        <v>7514.8</v>
      </c>
      <c r="AF8" s="214">
        <f t="shared" ref="AF8:AF38" si="34">IF(AB8&gt;0,SUMIFS(AC$7:AC$38,AE$7:AE$38,AE8)/SUMIFS(AD$7:AD$38,AE$7:AE$38,AE8),0)</f>
        <v>3938.7622941510504</v>
      </c>
      <c r="AG8" s="216">
        <f t="shared" ref="AG8:AG38" si="35">IF(AB8&gt;0,$E8*$F8*AB8*AF8,0)</f>
        <v>3347.9479500283928</v>
      </c>
      <c r="AH8" s="214">
        <f t="shared" ref="AH8:AH38" si="36">IF($F8=0,0,AG8/$F8)</f>
        <v>3938.7622941510504</v>
      </c>
      <c r="AJ8" s="214">
        <f>IF(AND($E8&gt;0,$F8&gt;0),'2. Datu ievade'!W10,0)</f>
        <v>0</v>
      </c>
      <c r="AK8" s="214">
        <f>IF(AJ8&gt;0,AJ8*$E8*'2. Datu ievade'!V10,0)</f>
        <v>0</v>
      </c>
      <c r="AL8" s="214">
        <f>IF(AJ8&gt;0,AK8*'3. Finanšu-statistiskās konst.'!C$13*'3. Finanšu-statistiskās konst.'!$C$6,0)</f>
        <v>0</v>
      </c>
      <c r="AM8" s="214">
        <f t="shared" ref="AM8:AM38" si="37">IF(F8=0,0,AL8/F8)</f>
        <v>0</v>
      </c>
      <c r="AO8" s="233">
        <f>IF(AND($E8&gt;0,$F8&gt;0),'2. Datu ievade'!X10,0)</f>
        <v>0</v>
      </c>
      <c r="AP8" s="214">
        <f>IF(AND($E8&gt;0,$F8&gt;0),'2. Datu ievade'!T10,0)</f>
        <v>0</v>
      </c>
      <c r="AQ8" s="214">
        <f t="shared" ref="AQ8:AQ38" si="38">IF(AO8&gt;0,AP8*AO8*E8,0)</f>
        <v>0</v>
      </c>
      <c r="AR8" s="216">
        <f t="shared" ref="AR8:AR38" si="39">IF(AQ8&gt;0,$E8*$F8*AT8,0)</f>
        <v>0</v>
      </c>
      <c r="AS8" s="214">
        <f t="shared" ref="AS8:AS38" si="40">IF(AQ8&gt;0,AQ8*$E8*$F8,0)</f>
        <v>0</v>
      </c>
      <c r="AT8" s="214">
        <f>IF(AQ8&gt;0,'3. Finanšu-statistiskās konst.'!$C$23*'3. Finanšu-statistiskās konst.'!$C$6,0)</f>
        <v>0</v>
      </c>
      <c r="AU8" s="214">
        <f t="shared" ref="AU8:AU38" si="41">IF(AQ8&gt;0,SUMIFS(AR$7:AR$38,AT$7:AT$38,AT8)/SUMIFS(AS$7:AS$38,AT$7:AT$38,AT8),0)</f>
        <v>0</v>
      </c>
      <c r="AV8" s="216">
        <f t="shared" ref="AV8:AV38" si="42">IF(AQ8&gt;0,$E8*$F8*AQ8*AU8,0)</f>
        <v>0</v>
      </c>
      <c r="AW8" s="214">
        <f t="shared" ref="AW8:AW38" si="43">IF($F8=0,0,AV8/$F8)</f>
        <v>0</v>
      </c>
      <c r="AY8" s="214">
        <f>IF(AND($E8&gt;0,$F8&gt;0),'2. Datu ievade'!Y10,0)</f>
        <v>1</v>
      </c>
      <c r="AZ8" s="216">
        <f t="shared" ref="AZ8:AZ38" si="44">IF(AY8&gt;0,$E8*$F8*BB8,0)</f>
        <v>5858.6674999999996</v>
      </c>
      <c r="BA8" s="214">
        <f t="shared" ref="BA8:BA38" si="45">IF(AY8&gt;0,AY8*$E8*$F8,0)</f>
        <v>0.85</v>
      </c>
      <c r="BB8" s="214">
        <f>IF(AY8&gt;0,'3. Finanšu-statistiskās konst.'!$C$24*'3. Finanšu-statistiskās konst.'!$C$6,0)</f>
        <v>6892.55</v>
      </c>
      <c r="BC8" s="214">
        <f t="shared" ref="BC8:BC38" si="46">IF(AY8&gt;0,SUMIFS(AZ$7:AZ$38,BB$7:BB$38,BB8)/SUMIFS(BA$7:BA$38,BB$7:BB$38,BB8),0)</f>
        <v>4893.2968223300177</v>
      </c>
      <c r="BD8" s="216">
        <f t="shared" ref="BD8:BD38" si="47">IF(AY8&gt;0,$E8*$F8*AY8*BC8,0)</f>
        <v>4159.3022989805149</v>
      </c>
      <c r="BE8" s="214">
        <f t="shared" ref="BE8:BE38" si="48">IF($F8=0,0,BD8/$F8)</f>
        <v>4893.2968223300177</v>
      </c>
      <c r="BG8" s="214">
        <f>IF(AND($E8&gt;0,$F8&gt;0),'2. Datu ievade'!Z10,0)</f>
        <v>0</v>
      </c>
      <c r="BH8" s="216">
        <f t="shared" ref="BH8:BH38" si="49">IF(BG8&gt;0,$E8*$F8*BJ8,0)</f>
        <v>0</v>
      </c>
      <c r="BI8" s="214">
        <f t="shared" ref="BI8:BI38" si="50">IF(BG8&gt;0,BG8*$E8*$F8,0)</f>
        <v>0</v>
      </c>
      <c r="BJ8" s="214">
        <f>IF(BG8&gt;0,'3. Finanšu-statistiskās konst.'!$C$26*'3. Finanšu-statistiskās konst.'!$C$6,0)</f>
        <v>0</v>
      </c>
      <c r="BK8" s="214">
        <f t="shared" ref="BK8:BK38" si="51">IF(BG8&gt;0,SUMIFS(BH$7:BH$38,BJ$7:BJ$38,BJ8)/SUMIFS(BI$7:BI$38,BJ$7:BJ$38,BJ8),0)</f>
        <v>0</v>
      </c>
      <c r="BL8" s="216">
        <f t="shared" ref="BL8:BL38" si="52">IF(BG8&gt;0,$E8*$F8*BG8*BK8,0)</f>
        <v>0</v>
      </c>
      <c r="BM8" s="214">
        <f t="shared" ref="BM8:BM38" si="53">IF($F8=0,0,BL8/$F8)</f>
        <v>0</v>
      </c>
      <c r="BO8" s="214">
        <f>IF(AND($E8&gt;0,$F8&gt;0),'2. Datu ievade'!AA10,0)</f>
        <v>2</v>
      </c>
      <c r="BP8" s="216">
        <f t="shared" ref="BP8:BP38" si="54">IF(BO8&gt;0,$E8*$F8*BR8,0)</f>
        <v>117.46999999999998</v>
      </c>
      <c r="BQ8" s="214">
        <f t="shared" ref="BQ8:BQ38" si="55">IF(BO8&gt;0,BO8*$E8*$F8,0)</f>
        <v>1.7</v>
      </c>
      <c r="BR8" s="214">
        <f>IF(BO8&gt;0,'3. Finanšu-statistiskās konst.'!$C$28*'3. Finanšu-statistiskās konst.'!$C$6,0)</f>
        <v>138.19999999999999</v>
      </c>
      <c r="BS8" s="214">
        <f t="shared" ref="BS8:BS38" si="56">IF(BO8&gt;0,SUMIFS(BP$7:BP$38,BR$7:BR$38,BR8)/SUMIFS(BQ$7:BQ$38,BR$7:BR$38,BR8),0)</f>
        <v>57.280725546702811</v>
      </c>
      <c r="BT8" s="216">
        <f t="shared" ref="BT8:BT38" si="57">IF(BO8&gt;0,$E8*$F8*BO8*BS8,0)</f>
        <v>97.377233429394778</v>
      </c>
      <c r="BU8" s="214">
        <f t="shared" ref="BU8:BU38" si="58">IF($F8=0,0,BT8/$F8)</f>
        <v>114.56145109340562</v>
      </c>
      <c r="BW8" s="214">
        <f>IF(AND($E8&gt;0,$F8&gt;0),'2. Datu ievade'!S10,0)</f>
        <v>0</v>
      </c>
      <c r="BX8" s="216">
        <f t="shared" ref="BX8:BX38" si="59">IF(BW8&gt;0,$E8*$F8*BZ8,0)</f>
        <v>0</v>
      </c>
      <c r="BY8" s="214">
        <f t="shared" ref="BY8:BY38" si="60">IF(BW8&gt;0,BW8*$E8*$F8,0)</f>
        <v>0</v>
      </c>
      <c r="BZ8" s="214">
        <f>IF(BW8&gt;0,'3. Finanšu-statistiskās konst.'!$C$21*'3. Finanšu-statistiskās konst.'!$C$6,0)</f>
        <v>0</v>
      </c>
      <c r="CA8" s="214">
        <f t="shared" ref="CA8:CA38" si="61">IF(BW8&gt;0,SUMIFS(BX$7:BX$38,BZ$7:BZ$38,BZ8)/SUMIFS(BY$7:BY$38,BZ$7:BZ$38,BZ8),0)</f>
        <v>0</v>
      </c>
      <c r="CB8" s="214">
        <f t="shared" ref="CB8:CB38" si="62">IF(BW8&gt;0,$E8*$F8*BW8*CA8,0)</f>
        <v>0</v>
      </c>
      <c r="CC8" s="214">
        <f t="shared" ref="CC8:CC38" si="63">IF($F8=0,0,CB8/$F8)</f>
        <v>0</v>
      </c>
      <c r="CE8" s="214">
        <f>IF(AND($E8&gt;0,$F8&gt;0),'2. Datu ievade'!AB10,0)</f>
        <v>0</v>
      </c>
      <c r="CF8" s="216">
        <f t="shared" ref="CF8:CF38" si="64">IF(CE8&gt;0,$E8*$F8*CH8,0)</f>
        <v>0</v>
      </c>
      <c r="CG8" s="214">
        <f t="shared" ref="CG8:CG38" si="65">IF(CE8&gt;0,CE8*$E8*$F8,0)</f>
        <v>0</v>
      </c>
      <c r="CH8" s="214">
        <f>IF(CE8&gt;0,'3. Finanšu-statistiskās konst.'!$C$29*'3. Finanšu-statistiskās konst.'!$C$6,0)</f>
        <v>0</v>
      </c>
      <c r="CI8" s="214">
        <f t="shared" ref="CI8:CI38" si="66">IF(CE8&gt;0,SUMIFS(CF$7:CF$38,CH$7:CH$38,CH8)/SUMIFS(CG$7:CG$38,CH$7:CH$38,CH8),0)</f>
        <v>0</v>
      </c>
      <c r="CJ8" s="216">
        <f t="shared" ref="CJ8:CJ38" si="67">IF(CE8&gt;0,$E8*$F8*CE8*CI8,0)</f>
        <v>0</v>
      </c>
      <c r="CK8" s="214">
        <f t="shared" ref="CK8:CK38" si="68">IF($F8=0,0,CJ8/$F8)</f>
        <v>0</v>
      </c>
      <c r="CM8" s="231">
        <f>IF(AND($E8&gt;0,$F8&gt;0),'2. Datu ievade'!AC10,0)</f>
        <v>0</v>
      </c>
      <c r="CN8" s="216">
        <f t="shared" ref="CN8:CN38" si="69">IF(CM8&gt;0,$E8*$F8*CP8,0)</f>
        <v>0</v>
      </c>
      <c r="CO8" s="232">
        <f t="shared" ref="CO8:CO38" si="70">IF(CM8&gt;0,CM8*$E8*$F8,0)</f>
        <v>0</v>
      </c>
      <c r="CP8" s="214">
        <f>IF(CM8&gt;0,'3. Finanšu-statistiskās konst.'!$C$30*'3. Finanšu-statistiskās konst.'!$C$6,0)</f>
        <v>0</v>
      </c>
      <c r="CQ8" s="214">
        <f t="shared" ref="CQ8:CQ38" si="71">IF(CM8&gt;0,SUMIFS(CN$7:CN$38,CP$7:CP$38,CP8)/SUMIFS(CO$7:CO$38,CP$7:CP$38,CP8),0)</f>
        <v>0</v>
      </c>
      <c r="CR8" s="216">
        <f t="shared" ref="CR8:CR38" si="72">IF(CM8&gt;0,$E8*$F8*CM8*CQ8,0)</f>
        <v>0</v>
      </c>
      <c r="CS8" s="214">
        <f t="shared" ref="CS8:CS38" si="73">IF($F8=0,0,CR8/$F8)</f>
        <v>0</v>
      </c>
      <c r="CU8" s="214">
        <f t="shared" ref="CU8:CU38" si="74">CV8*F8</f>
        <v>0</v>
      </c>
      <c r="CV8" s="214">
        <f>IF(AND($E8&gt;0,$F8&gt;0),'2. Datu ievade'!AD10,0)</f>
        <v>0</v>
      </c>
      <c r="CX8" s="214">
        <f t="shared" ref="CX8:CX38" si="75">CY8*F8</f>
        <v>0</v>
      </c>
      <c r="CY8" s="214">
        <f>IF(AND($E8&gt;0,$F8&gt;0),'2. Datu ievade'!AE10,0)</f>
        <v>0</v>
      </c>
      <c r="DA8" s="214">
        <f t="shared" ref="DA8:DA38" si="76">DB8*F8</f>
        <v>0</v>
      </c>
      <c r="DB8" s="214">
        <f>IF(AND($E8&gt;0,$F8&gt;0),'2. Datu ievade'!AF10,0)</f>
        <v>0</v>
      </c>
    </row>
    <row r="9" spans="2:106" x14ac:dyDescent="0.25">
      <c r="B9" s="320"/>
      <c r="C9" s="315" t="str">
        <f>'2. Datu ievade'!C11</f>
        <v>Priekškāpas (biotops 2120)</v>
      </c>
      <c r="D9" s="315"/>
      <c r="E9" s="213">
        <f>'2. Datu ievade'!E11</f>
        <v>1</v>
      </c>
      <c r="F9" s="214">
        <f>'2. Datu ievade'!F11</f>
        <v>8.3800000000000008</v>
      </c>
      <c r="H9" s="231">
        <f>IF(AND($E9&gt;0,$F9&gt;0),'2. Datu ievade'!R11,0)</f>
        <v>1</v>
      </c>
      <c r="I9" s="214">
        <f t="shared" si="21"/>
        <v>362.01600000000008</v>
      </c>
      <c r="J9" s="232">
        <f t="shared" si="22"/>
        <v>8.3800000000000008</v>
      </c>
      <c r="K9" s="214">
        <f>IF(H9&gt;0,'3. Finanšu-statistiskās konst.'!$C$19*'3. Finanšu-statistiskās konst.'!$C$6,0)</f>
        <v>43.2</v>
      </c>
      <c r="L9" s="214">
        <f t="shared" si="23"/>
        <v>43.199999999999996</v>
      </c>
      <c r="M9" s="216">
        <f t="shared" si="24"/>
        <v>362.01600000000002</v>
      </c>
      <c r="N9" s="214">
        <f t="shared" si="25"/>
        <v>43.199999999999996</v>
      </c>
      <c r="P9" s="214">
        <f>IF(AND($E9&gt;0,$F9&gt;0),'2. Datu ievade'!S11,0)</f>
        <v>0</v>
      </c>
      <c r="Q9" s="216">
        <f t="shared" si="26"/>
        <v>0</v>
      </c>
      <c r="R9" s="214">
        <f t="shared" si="27"/>
        <v>0</v>
      </c>
      <c r="S9" s="214">
        <f>IF(P9&gt;0,'3. Finanšu-statistiskās konst.'!$C$21*'3. Finanšu-statistiskās konst.'!$C$6,0)</f>
        <v>0</v>
      </c>
      <c r="T9" s="214">
        <f t="shared" si="28"/>
        <v>0</v>
      </c>
      <c r="U9" s="216">
        <f t="shared" si="29"/>
        <v>0</v>
      </c>
      <c r="V9" s="214">
        <f t="shared" si="30"/>
        <v>0</v>
      </c>
      <c r="X9" s="214">
        <f>IF(AND($E9&gt;0,$F9&gt;0),'2. Datu ievade'!T11,0)</f>
        <v>0</v>
      </c>
      <c r="Y9" s="214">
        <f>IF(X9&gt;0,X9*$E9*$F9*'3. Finanšu-statistiskās konst.'!C$12,0)</f>
        <v>0</v>
      </c>
      <c r="Z9" s="214">
        <f t="shared" si="31"/>
        <v>0</v>
      </c>
      <c r="AB9" s="214">
        <f>IF(AND($E9&gt;0,$F9&gt;0),'2. Datu ievade'!U11,0)</f>
        <v>2</v>
      </c>
      <c r="AC9" s="216">
        <f t="shared" si="32"/>
        <v>62974.024000000005</v>
      </c>
      <c r="AD9" s="214">
        <f t="shared" si="33"/>
        <v>16.760000000000002</v>
      </c>
      <c r="AE9" s="214">
        <f>IF(AB9&gt;0,'3. Finanšu-statistiskās konst.'!$C$22*'3. Finanšu-statistiskās konst.'!$C$6,0)</f>
        <v>7514.8</v>
      </c>
      <c r="AF9" s="214">
        <f t="shared" si="34"/>
        <v>3938.7622941510504</v>
      </c>
      <c r="AG9" s="216">
        <f t="shared" si="35"/>
        <v>66013.656049971614</v>
      </c>
      <c r="AH9" s="214">
        <f t="shared" si="36"/>
        <v>7877.5245883021016</v>
      </c>
      <c r="AJ9" s="214">
        <f>IF(AND($E9&gt;0,$F9&gt;0),'2. Datu ievade'!W11,0)</f>
        <v>0</v>
      </c>
      <c r="AK9" s="214">
        <f>IF(AJ9&gt;0,AJ9*$E9*'2. Datu ievade'!V11,0)</f>
        <v>0</v>
      </c>
      <c r="AL9" s="214">
        <f>IF(AJ9&gt;0,AK9*'3. Finanšu-statistiskās konst.'!C$13*'3. Finanšu-statistiskās konst.'!$C$6,0)</f>
        <v>0</v>
      </c>
      <c r="AM9" s="214">
        <f t="shared" si="37"/>
        <v>0</v>
      </c>
      <c r="AO9" s="233">
        <f>IF(AND($E9&gt;0,$F9&gt;0),'2. Datu ievade'!X11,0)</f>
        <v>0</v>
      </c>
      <c r="AP9" s="214">
        <f>IF(AND($E9&gt;0,$F9&gt;0),'2. Datu ievade'!T11,0)</f>
        <v>0</v>
      </c>
      <c r="AQ9" s="214">
        <f t="shared" si="38"/>
        <v>0</v>
      </c>
      <c r="AR9" s="216">
        <f t="shared" si="39"/>
        <v>0</v>
      </c>
      <c r="AS9" s="214">
        <f t="shared" si="40"/>
        <v>0</v>
      </c>
      <c r="AT9" s="214">
        <f>IF(AQ9&gt;0,'3. Finanšu-statistiskās konst.'!$C$23*'3. Finanšu-statistiskās konst.'!$C$6,0)</f>
        <v>0</v>
      </c>
      <c r="AU9" s="214">
        <f t="shared" si="41"/>
        <v>0</v>
      </c>
      <c r="AV9" s="216">
        <f t="shared" si="42"/>
        <v>0</v>
      </c>
      <c r="AW9" s="214">
        <f t="shared" si="43"/>
        <v>0</v>
      </c>
      <c r="AY9" s="214">
        <f>IF(AND($E9&gt;0,$F9&gt;0),'2. Datu ievade'!Y11,0)</f>
        <v>1</v>
      </c>
      <c r="AZ9" s="216">
        <f t="shared" si="44"/>
        <v>57759.56900000001</v>
      </c>
      <c r="BA9" s="214">
        <f t="shared" si="45"/>
        <v>8.3800000000000008</v>
      </c>
      <c r="BB9" s="214">
        <f>IF(AY9&gt;0,'3. Finanšu-statistiskās konst.'!$C$24*'3. Finanšu-statistiskās konst.'!$C$6,0)</f>
        <v>6892.55</v>
      </c>
      <c r="BC9" s="214">
        <f t="shared" si="46"/>
        <v>4893.2968223300177</v>
      </c>
      <c r="BD9" s="216">
        <f t="shared" si="47"/>
        <v>41005.827371125553</v>
      </c>
      <c r="BE9" s="214">
        <f t="shared" si="48"/>
        <v>4893.2968223300177</v>
      </c>
      <c r="BG9" s="214">
        <f>IF(AND($E9&gt;0,$F9&gt;0),'2. Datu ievade'!Z11,0)</f>
        <v>1</v>
      </c>
      <c r="BH9" s="216">
        <f t="shared" si="49"/>
        <v>164.667</v>
      </c>
      <c r="BI9" s="214">
        <f t="shared" si="50"/>
        <v>8.3800000000000008</v>
      </c>
      <c r="BJ9" s="214">
        <f>IF(BG9&gt;0,'3. Finanšu-statistiskās konst.'!$C$26*'3. Finanšu-statistiskās konst.'!$C$6,0)</f>
        <v>19.649999999999999</v>
      </c>
      <c r="BK9" s="214">
        <f t="shared" si="51"/>
        <v>19.649999999999995</v>
      </c>
      <c r="BL9" s="216">
        <f t="shared" si="52"/>
        <v>164.66699999999997</v>
      </c>
      <c r="BM9" s="214">
        <f t="shared" si="53"/>
        <v>19.649999999999995</v>
      </c>
      <c r="BO9" s="214">
        <f>IF(AND($E9&gt;0,$F9&gt;0),'2. Datu ievade'!AA11,0)</f>
        <v>2</v>
      </c>
      <c r="BP9" s="216">
        <f t="shared" si="54"/>
        <v>1158.116</v>
      </c>
      <c r="BQ9" s="214">
        <f t="shared" si="55"/>
        <v>16.760000000000002</v>
      </c>
      <c r="BR9" s="214">
        <f>IF(BO9&gt;0,'3. Finanšu-statistiskās konst.'!$C$28*'3. Finanšu-statistiskās konst.'!$C$6,0)</f>
        <v>138.19999999999999</v>
      </c>
      <c r="BS9" s="214">
        <f t="shared" si="56"/>
        <v>57.280725546702811</v>
      </c>
      <c r="BT9" s="216">
        <f t="shared" si="57"/>
        <v>960.02496016273926</v>
      </c>
      <c r="BU9" s="214">
        <f t="shared" si="58"/>
        <v>114.56145109340562</v>
      </c>
      <c r="BW9" s="214">
        <f>IF(AND($E9&gt;0,$F9&gt;0),'2. Datu ievade'!S11,0)</f>
        <v>0</v>
      </c>
      <c r="BX9" s="216">
        <f t="shared" si="59"/>
        <v>0</v>
      </c>
      <c r="BY9" s="214">
        <f t="shared" si="60"/>
        <v>0</v>
      </c>
      <c r="BZ9" s="214">
        <f>IF(BW9&gt;0,'3. Finanšu-statistiskās konst.'!$C$21*'3. Finanšu-statistiskās konst.'!$C$6,0)</f>
        <v>0</v>
      </c>
      <c r="CA9" s="214">
        <f t="shared" si="61"/>
        <v>0</v>
      </c>
      <c r="CB9" s="214">
        <f t="shared" si="62"/>
        <v>0</v>
      </c>
      <c r="CC9" s="214">
        <f t="shared" si="63"/>
        <v>0</v>
      </c>
      <c r="CE9" s="214">
        <f>IF(AND($E9&gt;0,$F9&gt;0),'2. Datu ievade'!AB11,0)</f>
        <v>0</v>
      </c>
      <c r="CF9" s="216">
        <f t="shared" si="64"/>
        <v>0</v>
      </c>
      <c r="CG9" s="214">
        <f t="shared" si="65"/>
        <v>0</v>
      </c>
      <c r="CH9" s="214">
        <f>IF(CE9&gt;0,'3. Finanšu-statistiskās konst.'!$C$29*'3. Finanšu-statistiskās konst.'!$C$6,0)</f>
        <v>0</v>
      </c>
      <c r="CI9" s="214">
        <f t="shared" si="66"/>
        <v>0</v>
      </c>
      <c r="CJ9" s="216">
        <f t="shared" si="67"/>
        <v>0</v>
      </c>
      <c r="CK9" s="214">
        <f t="shared" si="68"/>
        <v>0</v>
      </c>
      <c r="CM9" s="231">
        <f>IF(AND($E9&gt;0,$F9&gt;0),'2. Datu ievade'!AC11,0)</f>
        <v>0</v>
      </c>
      <c r="CN9" s="216">
        <f t="shared" si="69"/>
        <v>0</v>
      </c>
      <c r="CO9" s="232">
        <f t="shared" si="70"/>
        <v>0</v>
      </c>
      <c r="CP9" s="214">
        <f>IF(CM9&gt;0,'3. Finanšu-statistiskās konst.'!$C$30*'3. Finanšu-statistiskās konst.'!$C$6,0)</f>
        <v>0</v>
      </c>
      <c r="CQ9" s="214">
        <f t="shared" si="71"/>
        <v>0</v>
      </c>
      <c r="CR9" s="216">
        <f t="shared" si="72"/>
        <v>0</v>
      </c>
      <c r="CS9" s="214">
        <f t="shared" si="73"/>
        <v>0</v>
      </c>
      <c r="CU9" s="214">
        <f t="shared" si="74"/>
        <v>0</v>
      </c>
      <c r="CV9" s="214">
        <f>IF(AND($E9&gt;0,$F9&gt;0),'2. Datu ievade'!AD11,0)</f>
        <v>0</v>
      </c>
      <c r="CX9" s="214">
        <f t="shared" si="75"/>
        <v>0</v>
      </c>
      <c r="CY9" s="214">
        <f>IF(AND($E9&gt;0,$F9&gt;0),'2. Datu ievade'!AE11,0)</f>
        <v>0</v>
      </c>
      <c r="DA9" s="214">
        <f t="shared" si="76"/>
        <v>0</v>
      </c>
      <c r="DB9" s="214">
        <f>IF(AND($E9&gt;0,$F9&gt;0),'2. Datu ievade'!AF11,0)</f>
        <v>0</v>
      </c>
    </row>
    <row r="10" spans="2:106" x14ac:dyDescent="0.25">
      <c r="B10" s="320"/>
      <c r="C10" s="332" t="str">
        <f>'2. Datu ievade'!C12</f>
        <v>Lietotāja definēta papildus ģeotelpiskā vienība (citi jūras un iesāļu augteņu biotopi un/vai piejūras un iekšzemes kāpu biotopi)</v>
      </c>
      <c r="D10" s="332"/>
      <c r="E10" s="213">
        <f>'2. Datu ievade'!E12</f>
        <v>0</v>
      </c>
      <c r="F10" s="214">
        <f>'2. Datu ievade'!F12</f>
        <v>0</v>
      </c>
      <c r="H10" s="231">
        <f>IF(AND($E10&gt;0,$F10&gt;0),'2. Datu ievade'!R12,0)</f>
        <v>0</v>
      </c>
      <c r="I10" s="214">
        <f t="shared" si="21"/>
        <v>0</v>
      </c>
      <c r="J10" s="232">
        <f t="shared" si="22"/>
        <v>0</v>
      </c>
      <c r="K10" s="214">
        <f>IF(H10&gt;0,'3. Finanšu-statistiskās konst.'!$C$19*'3. Finanšu-statistiskās konst.'!$C$6,0)</f>
        <v>0</v>
      </c>
      <c r="L10" s="214">
        <f t="shared" si="23"/>
        <v>0</v>
      </c>
      <c r="M10" s="216">
        <f t="shared" si="24"/>
        <v>0</v>
      </c>
      <c r="N10" s="214">
        <f t="shared" si="25"/>
        <v>0</v>
      </c>
      <c r="P10" s="214">
        <f>IF(AND($E10&gt;0,$F10&gt;0),'2. Datu ievade'!S12,0)</f>
        <v>0</v>
      </c>
      <c r="Q10" s="216">
        <f t="shared" si="26"/>
        <v>0</v>
      </c>
      <c r="R10" s="214">
        <f t="shared" si="27"/>
        <v>0</v>
      </c>
      <c r="S10" s="214">
        <f>IF(P10&gt;0,'3. Finanšu-statistiskās konst.'!$C$21*'3. Finanšu-statistiskās konst.'!$C$6,0)</f>
        <v>0</v>
      </c>
      <c r="T10" s="214">
        <f t="shared" si="28"/>
        <v>0</v>
      </c>
      <c r="U10" s="216">
        <f t="shared" si="29"/>
        <v>0</v>
      </c>
      <c r="V10" s="214">
        <f t="shared" si="30"/>
        <v>0</v>
      </c>
      <c r="X10" s="214">
        <f>IF(AND($E10&gt;0,$F10&gt;0),'2. Datu ievade'!T12,0)</f>
        <v>0</v>
      </c>
      <c r="Y10" s="214">
        <f>IF(X10&gt;0,X10*$E10*$F10*'3. Finanšu-statistiskās konst.'!C$12,0)</f>
        <v>0</v>
      </c>
      <c r="Z10" s="214">
        <f t="shared" si="31"/>
        <v>0</v>
      </c>
      <c r="AB10" s="214">
        <f>IF(AND($E10&gt;0,$F10&gt;0),'2. Datu ievade'!U12,0)</f>
        <v>0</v>
      </c>
      <c r="AC10" s="216">
        <f t="shared" si="32"/>
        <v>0</v>
      </c>
      <c r="AD10" s="214">
        <f t="shared" si="33"/>
        <v>0</v>
      </c>
      <c r="AE10" s="214">
        <f>IF(AB10&gt;0,'3. Finanšu-statistiskās konst.'!$C$22*'3. Finanšu-statistiskās konst.'!$C$6,0)</f>
        <v>0</v>
      </c>
      <c r="AF10" s="214">
        <f t="shared" si="34"/>
        <v>0</v>
      </c>
      <c r="AG10" s="216">
        <f t="shared" si="35"/>
        <v>0</v>
      </c>
      <c r="AH10" s="214">
        <f t="shared" si="36"/>
        <v>0</v>
      </c>
      <c r="AJ10" s="214">
        <f>IF(AND($E10&gt;0,$F10&gt;0),'2. Datu ievade'!W12,0)</f>
        <v>0</v>
      </c>
      <c r="AK10" s="214">
        <f>IF(AJ10&gt;0,AJ10*$E10*'2. Datu ievade'!V12,0)</f>
        <v>0</v>
      </c>
      <c r="AL10" s="214">
        <f>IF(AJ10&gt;0,AK10*'3. Finanšu-statistiskās konst.'!C$13*'3. Finanšu-statistiskās konst.'!$C$6,0)</f>
        <v>0</v>
      </c>
      <c r="AM10" s="214">
        <f t="shared" si="37"/>
        <v>0</v>
      </c>
      <c r="AO10" s="233">
        <f>IF(AND($E10&gt;0,$F10&gt;0),'2. Datu ievade'!X12,0)</f>
        <v>0</v>
      </c>
      <c r="AP10" s="214">
        <f>IF(AND($E10&gt;0,$F10&gt;0),'2. Datu ievade'!T12,0)</f>
        <v>0</v>
      </c>
      <c r="AQ10" s="214">
        <f t="shared" si="38"/>
        <v>0</v>
      </c>
      <c r="AR10" s="216">
        <f t="shared" si="39"/>
        <v>0</v>
      </c>
      <c r="AS10" s="214">
        <f t="shared" si="40"/>
        <v>0</v>
      </c>
      <c r="AT10" s="214">
        <f>IF(AQ10&gt;0,'3. Finanšu-statistiskās konst.'!$C$23*'3. Finanšu-statistiskās konst.'!$C$6,0)</f>
        <v>0</v>
      </c>
      <c r="AU10" s="214">
        <f t="shared" si="41"/>
        <v>0</v>
      </c>
      <c r="AV10" s="216">
        <f t="shared" si="42"/>
        <v>0</v>
      </c>
      <c r="AW10" s="214">
        <f t="shared" si="43"/>
        <v>0</v>
      </c>
      <c r="AY10" s="214">
        <f>IF(AND($E10&gt;0,$F10&gt;0),'2. Datu ievade'!Y12,0)</f>
        <v>0</v>
      </c>
      <c r="AZ10" s="216">
        <f t="shared" si="44"/>
        <v>0</v>
      </c>
      <c r="BA10" s="214">
        <f t="shared" si="45"/>
        <v>0</v>
      </c>
      <c r="BB10" s="214">
        <f>IF(AY10&gt;0,'3. Finanšu-statistiskās konst.'!$C$24*'3. Finanšu-statistiskās konst.'!$C$6,0)</f>
        <v>0</v>
      </c>
      <c r="BC10" s="214">
        <f t="shared" si="46"/>
        <v>0</v>
      </c>
      <c r="BD10" s="216">
        <f t="shared" si="47"/>
        <v>0</v>
      </c>
      <c r="BE10" s="214">
        <f t="shared" si="48"/>
        <v>0</v>
      </c>
      <c r="BG10" s="214">
        <f>IF(AND($E10&gt;0,$F10&gt;0),'2. Datu ievade'!Z12,0)</f>
        <v>0</v>
      </c>
      <c r="BH10" s="216">
        <f t="shared" si="49"/>
        <v>0</v>
      </c>
      <c r="BI10" s="214">
        <f t="shared" si="50"/>
        <v>0</v>
      </c>
      <c r="BJ10" s="214">
        <f>IF(BG10&gt;0,'3. Finanšu-statistiskās konst.'!$C$26*'3. Finanšu-statistiskās konst.'!$C$6,0)</f>
        <v>0</v>
      </c>
      <c r="BK10" s="214">
        <f t="shared" si="51"/>
        <v>0</v>
      </c>
      <c r="BL10" s="216">
        <f t="shared" si="52"/>
        <v>0</v>
      </c>
      <c r="BM10" s="214">
        <f t="shared" si="53"/>
        <v>0</v>
      </c>
      <c r="BO10" s="214">
        <f>IF(AND($E10&gt;0,$F10&gt;0),'2. Datu ievade'!AA12,0)</f>
        <v>0</v>
      </c>
      <c r="BP10" s="216">
        <f t="shared" si="54"/>
        <v>0</v>
      </c>
      <c r="BQ10" s="214">
        <f t="shared" si="55"/>
        <v>0</v>
      </c>
      <c r="BR10" s="214">
        <f>IF(BO10&gt;0,'3. Finanšu-statistiskās konst.'!$C$28*'3. Finanšu-statistiskās konst.'!$C$6,0)</f>
        <v>0</v>
      </c>
      <c r="BS10" s="214">
        <f t="shared" si="56"/>
        <v>0</v>
      </c>
      <c r="BT10" s="216">
        <f t="shared" si="57"/>
        <v>0</v>
      </c>
      <c r="BU10" s="214">
        <f t="shared" si="58"/>
        <v>0</v>
      </c>
      <c r="BW10" s="214">
        <f>IF(AND($E10&gt;0,$F10&gt;0),'2. Datu ievade'!S12,0)</f>
        <v>0</v>
      </c>
      <c r="BX10" s="216">
        <f t="shared" si="59"/>
        <v>0</v>
      </c>
      <c r="BY10" s="214">
        <f t="shared" si="60"/>
        <v>0</v>
      </c>
      <c r="BZ10" s="214">
        <f>IF(BW10&gt;0,'3. Finanšu-statistiskās konst.'!$C$21*'3. Finanšu-statistiskās konst.'!$C$6,0)</f>
        <v>0</v>
      </c>
      <c r="CA10" s="214">
        <f t="shared" si="61"/>
        <v>0</v>
      </c>
      <c r="CB10" s="214">
        <f t="shared" si="62"/>
        <v>0</v>
      </c>
      <c r="CC10" s="214">
        <f t="shared" si="63"/>
        <v>0</v>
      </c>
      <c r="CE10" s="214">
        <f>IF(AND($E10&gt;0,$F10&gt;0),'2. Datu ievade'!AB12,0)</f>
        <v>0</v>
      </c>
      <c r="CF10" s="216">
        <f t="shared" si="64"/>
        <v>0</v>
      </c>
      <c r="CG10" s="214">
        <f t="shared" si="65"/>
        <v>0</v>
      </c>
      <c r="CH10" s="214">
        <f>IF(CE10&gt;0,'3. Finanšu-statistiskās konst.'!$C$29*'3. Finanšu-statistiskās konst.'!$C$6,0)</f>
        <v>0</v>
      </c>
      <c r="CI10" s="214">
        <f t="shared" si="66"/>
        <v>0</v>
      </c>
      <c r="CJ10" s="216">
        <f t="shared" si="67"/>
        <v>0</v>
      </c>
      <c r="CK10" s="214">
        <f t="shared" si="68"/>
        <v>0</v>
      </c>
      <c r="CM10" s="231">
        <f>IF(AND($E10&gt;0,$F10&gt;0),'2. Datu ievade'!AC12,0)</f>
        <v>0</v>
      </c>
      <c r="CN10" s="216">
        <f t="shared" si="69"/>
        <v>0</v>
      </c>
      <c r="CO10" s="232">
        <f t="shared" si="70"/>
        <v>0</v>
      </c>
      <c r="CP10" s="214">
        <f>IF(CM10&gt;0,'3. Finanšu-statistiskās konst.'!$C$30*'3. Finanšu-statistiskās konst.'!$C$6,0)</f>
        <v>0</v>
      </c>
      <c r="CQ10" s="214">
        <f t="shared" si="71"/>
        <v>0</v>
      </c>
      <c r="CR10" s="216">
        <f t="shared" si="72"/>
        <v>0</v>
      </c>
      <c r="CS10" s="214">
        <f t="shared" si="73"/>
        <v>0</v>
      </c>
      <c r="CU10" s="214">
        <f t="shared" si="74"/>
        <v>0</v>
      </c>
      <c r="CV10" s="214">
        <f>IF(AND($E10&gt;0,$F10&gt;0),'2. Datu ievade'!AD12,0)</f>
        <v>0</v>
      </c>
      <c r="CX10" s="214">
        <f t="shared" si="75"/>
        <v>0</v>
      </c>
      <c r="CY10" s="214">
        <f>IF(AND($E10&gt;0,$F10&gt;0),'2. Datu ievade'!AE12,0)</f>
        <v>0</v>
      </c>
      <c r="DA10" s="214">
        <f t="shared" si="76"/>
        <v>0</v>
      </c>
      <c r="DB10" s="214">
        <f>IF(AND($E10&gt;0,$F10&gt;0),'2. Datu ievade'!AF12,0)</f>
        <v>0</v>
      </c>
    </row>
    <row r="11" spans="2:106" x14ac:dyDescent="0.25">
      <c r="B11" s="320"/>
      <c r="C11" s="332" t="str">
        <f>'2. Datu ievade'!C13</f>
        <v>Lietotāja definēta papildus ģeotelpiskā vienība (citi jūras un iesāļu augteņu biotopi un/vai piejūras un iekšzemes kāpu biotopi)</v>
      </c>
      <c r="D11" s="332"/>
      <c r="E11" s="213">
        <f>'2. Datu ievade'!E13</f>
        <v>0</v>
      </c>
      <c r="F11" s="214">
        <f>'2. Datu ievade'!F13</f>
        <v>0</v>
      </c>
      <c r="H11" s="231">
        <f>IF(AND($E11&gt;0,$F11&gt;0),'2. Datu ievade'!R13,0)</f>
        <v>0</v>
      </c>
      <c r="I11" s="214">
        <f t="shared" si="21"/>
        <v>0</v>
      </c>
      <c r="J11" s="232">
        <f t="shared" si="22"/>
        <v>0</v>
      </c>
      <c r="K11" s="214">
        <f>IF(H11&gt;0,'3. Finanšu-statistiskās konst.'!$C$19*'3. Finanšu-statistiskās konst.'!$C$6,0)</f>
        <v>0</v>
      </c>
      <c r="L11" s="214">
        <f t="shared" si="23"/>
        <v>0</v>
      </c>
      <c r="M11" s="216">
        <f t="shared" si="24"/>
        <v>0</v>
      </c>
      <c r="N11" s="214">
        <f t="shared" si="25"/>
        <v>0</v>
      </c>
      <c r="P11" s="214">
        <f>IF(AND($E11&gt;0,$F11&gt;0),'2. Datu ievade'!S13,0)</f>
        <v>0</v>
      </c>
      <c r="Q11" s="216">
        <f t="shared" si="26"/>
        <v>0</v>
      </c>
      <c r="R11" s="214">
        <f t="shared" si="27"/>
        <v>0</v>
      </c>
      <c r="S11" s="214">
        <f>IF(P11&gt;0,'3. Finanšu-statistiskās konst.'!$C$21*'3. Finanšu-statistiskās konst.'!$C$6,0)</f>
        <v>0</v>
      </c>
      <c r="T11" s="214">
        <f t="shared" si="28"/>
        <v>0</v>
      </c>
      <c r="U11" s="216">
        <f t="shared" si="29"/>
        <v>0</v>
      </c>
      <c r="V11" s="214">
        <f t="shared" si="30"/>
        <v>0</v>
      </c>
      <c r="X11" s="214">
        <f>IF(AND($E11&gt;0,$F11&gt;0),'2. Datu ievade'!T13,0)</f>
        <v>0</v>
      </c>
      <c r="Y11" s="214">
        <f>IF(X11&gt;0,X11*$E11*$F11*'3. Finanšu-statistiskās konst.'!C$12,0)</f>
        <v>0</v>
      </c>
      <c r="Z11" s="214">
        <f t="shared" si="31"/>
        <v>0</v>
      </c>
      <c r="AB11" s="214">
        <f>IF(AND($E11&gt;0,$F11&gt;0),'2. Datu ievade'!U13,0)</f>
        <v>0</v>
      </c>
      <c r="AC11" s="216">
        <f t="shared" si="32"/>
        <v>0</v>
      </c>
      <c r="AD11" s="214">
        <f t="shared" si="33"/>
        <v>0</v>
      </c>
      <c r="AE11" s="214">
        <f>IF(AB11&gt;0,'3. Finanšu-statistiskās konst.'!$C$22*'3. Finanšu-statistiskās konst.'!$C$6,0)</f>
        <v>0</v>
      </c>
      <c r="AF11" s="214">
        <f t="shared" si="34"/>
        <v>0</v>
      </c>
      <c r="AG11" s="216">
        <f t="shared" si="35"/>
        <v>0</v>
      </c>
      <c r="AH11" s="214">
        <f t="shared" si="36"/>
        <v>0</v>
      </c>
      <c r="AJ11" s="214">
        <f>IF(AND($E11&gt;0,$F11&gt;0),'2. Datu ievade'!W13,0)</f>
        <v>0</v>
      </c>
      <c r="AK11" s="214">
        <f>IF(AJ11&gt;0,AJ11*$E11*'2. Datu ievade'!V13,0)</f>
        <v>0</v>
      </c>
      <c r="AL11" s="214">
        <f>IF(AJ11&gt;0,AK11*'3. Finanšu-statistiskās konst.'!C$13*'3. Finanšu-statistiskās konst.'!$C$6,0)</f>
        <v>0</v>
      </c>
      <c r="AM11" s="214">
        <f t="shared" si="37"/>
        <v>0</v>
      </c>
      <c r="AO11" s="233">
        <f>IF(AND($E11&gt;0,$F11&gt;0),'2. Datu ievade'!X13,0)</f>
        <v>0</v>
      </c>
      <c r="AP11" s="214">
        <f>IF(AND($E11&gt;0,$F11&gt;0),'2. Datu ievade'!T13,0)</f>
        <v>0</v>
      </c>
      <c r="AQ11" s="214">
        <f t="shared" si="38"/>
        <v>0</v>
      </c>
      <c r="AR11" s="216">
        <f t="shared" si="39"/>
        <v>0</v>
      </c>
      <c r="AS11" s="214">
        <f t="shared" si="40"/>
        <v>0</v>
      </c>
      <c r="AT11" s="214">
        <f>IF(AQ11&gt;0,'3. Finanšu-statistiskās konst.'!$C$23*'3. Finanšu-statistiskās konst.'!$C$6,0)</f>
        <v>0</v>
      </c>
      <c r="AU11" s="214">
        <f t="shared" si="41"/>
        <v>0</v>
      </c>
      <c r="AV11" s="216">
        <f t="shared" si="42"/>
        <v>0</v>
      </c>
      <c r="AW11" s="214">
        <f t="shared" si="43"/>
        <v>0</v>
      </c>
      <c r="AY11" s="214">
        <f>IF(AND($E11&gt;0,$F11&gt;0),'2. Datu ievade'!Y13,0)</f>
        <v>0</v>
      </c>
      <c r="AZ11" s="216">
        <f t="shared" si="44"/>
        <v>0</v>
      </c>
      <c r="BA11" s="214">
        <f t="shared" si="45"/>
        <v>0</v>
      </c>
      <c r="BB11" s="214">
        <f>IF(AY11&gt;0,'3. Finanšu-statistiskās konst.'!$C$24*'3. Finanšu-statistiskās konst.'!$C$6,0)</f>
        <v>0</v>
      </c>
      <c r="BC11" s="214">
        <f t="shared" si="46"/>
        <v>0</v>
      </c>
      <c r="BD11" s="216">
        <f t="shared" si="47"/>
        <v>0</v>
      </c>
      <c r="BE11" s="214">
        <f t="shared" si="48"/>
        <v>0</v>
      </c>
      <c r="BG11" s="214">
        <f>IF(AND($E11&gt;0,$F11&gt;0),'2. Datu ievade'!Z13,0)</f>
        <v>0</v>
      </c>
      <c r="BH11" s="216">
        <f t="shared" si="49"/>
        <v>0</v>
      </c>
      <c r="BI11" s="214">
        <f t="shared" si="50"/>
        <v>0</v>
      </c>
      <c r="BJ11" s="214">
        <f>IF(BG11&gt;0,'3. Finanšu-statistiskās konst.'!$C$26*'3. Finanšu-statistiskās konst.'!$C$6,0)</f>
        <v>0</v>
      </c>
      <c r="BK11" s="214">
        <f t="shared" si="51"/>
        <v>0</v>
      </c>
      <c r="BL11" s="216">
        <f t="shared" si="52"/>
        <v>0</v>
      </c>
      <c r="BM11" s="214">
        <f t="shared" si="53"/>
        <v>0</v>
      </c>
      <c r="BO11" s="214">
        <f>IF(AND($E11&gt;0,$F11&gt;0),'2. Datu ievade'!AA13,0)</f>
        <v>0</v>
      </c>
      <c r="BP11" s="216">
        <f t="shared" si="54"/>
        <v>0</v>
      </c>
      <c r="BQ11" s="214">
        <f t="shared" si="55"/>
        <v>0</v>
      </c>
      <c r="BR11" s="214">
        <f>IF(BO11&gt;0,'3. Finanšu-statistiskās konst.'!$C$28*'3. Finanšu-statistiskās konst.'!$C$6,0)</f>
        <v>0</v>
      </c>
      <c r="BS11" s="214">
        <f t="shared" si="56"/>
        <v>0</v>
      </c>
      <c r="BT11" s="216">
        <f t="shared" si="57"/>
        <v>0</v>
      </c>
      <c r="BU11" s="214">
        <f t="shared" si="58"/>
        <v>0</v>
      </c>
      <c r="BW11" s="214">
        <f>IF(AND($E11&gt;0,$F11&gt;0),'2. Datu ievade'!S13,0)</f>
        <v>0</v>
      </c>
      <c r="BX11" s="216">
        <f t="shared" si="59"/>
        <v>0</v>
      </c>
      <c r="BY11" s="214">
        <f t="shared" si="60"/>
        <v>0</v>
      </c>
      <c r="BZ11" s="214">
        <f>IF(BW11&gt;0,'3. Finanšu-statistiskās konst.'!$C$21*'3. Finanšu-statistiskās konst.'!$C$6,0)</f>
        <v>0</v>
      </c>
      <c r="CA11" s="214">
        <f t="shared" si="61"/>
        <v>0</v>
      </c>
      <c r="CB11" s="214">
        <f t="shared" si="62"/>
        <v>0</v>
      </c>
      <c r="CC11" s="214">
        <f t="shared" si="63"/>
        <v>0</v>
      </c>
      <c r="CE11" s="214">
        <f>IF(AND($E11&gt;0,$F11&gt;0),'2. Datu ievade'!AB13,0)</f>
        <v>0</v>
      </c>
      <c r="CF11" s="216">
        <f t="shared" si="64"/>
        <v>0</v>
      </c>
      <c r="CG11" s="214">
        <f t="shared" si="65"/>
        <v>0</v>
      </c>
      <c r="CH11" s="214">
        <f>IF(CE11&gt;0,'3. Finanšu-statistiskās konst.'!$C$29*'3. Finanšu-statistiskās konst.'!$C$6,0)</f>
        <v>0</v>
      </c>
      <c r="CI11" s="214">
        <f t="shared" si="66"/>
        <v>0</v>
      </c>
      <c r="CJ11" s="216">
        <f t="shared" si="67"/>
        <v>0</v>
      </c>
      <c r="CK11" s="214">
        <f t="shared" si="68"/>
        <v>0</v>
      </c>
      <c r="CM11" s="231">
        <f>IF(AND($E11&gt;0,$F11&gt;0),'2. Datu ievade'!AC13,0)</f>
        <v>0</v>
      </c>
      <c r="CN11" s="216">
        <f t="shared" si="69"/>
        <v>0</v>
      </c>
      <c r="CO11" s="232">
        <f t="shared" si="70"/>
        <v>0</v>
      </c>
      <c r="CP11" s="214">
        <f>IF(CM11&gt;0,'3. Finanšu-statistiskās konst.'!$C$30*'3. Finanšu-statistiskās konst.'!$C$6,0)</f>
        <v>0</v>
      </c>
      <c r="CQ11" s="214">
        <f t="shared" si="71"/>
        <v>0</v>
      </c>
      <c r="CR11" s="216">
        <f t="shared" si="72"/>
        <v>0</v>
      </c>
      <c r="CS11" s="214">
        <f t="shared" si="73"/>
        <v>0</v>
      </c>
      <c r="CU11" s="214">
        <f t="shared" si="74"/>
        <v>0</v>
      </c>
      <c r="CV11" s="214">
        <f>IF(AND($E11&gt;0,$F11&gt;0),'2. Datu ievade'!AD13,0)</f>
        <v>0</v>
      </c>
      <c r="CX11" s="214">
        <f t="shared" si="75"/>
        <v>0</v>
      </c>
      <c r="CY11" s="214">
        <f>IF(AND($E11&gt;0,$F11&gt;0),'2. Datu ievade'!AE13,0)</f>
        <v>0</v>
      </c>
      <c r="DA11" s="214">
        <f t="shared" si="76"/>
        <v>0</v>
      </c>
      <c r="DB11" s="214">
        <f>IF(AND($E11&gt;0,$F11&gt;0),'2. Datu ievade'!AF13,0)</f>
        <v>0</v>
      </c>
    </row>
    <row r="12" spans="2:106" ht="14.25" customHeight="1" x14ac:dyDescent="0.25">
      <c r="B12" s="321"/>
      <c r="C12" s="332" t="str">
        <f>'2. Datu ievade'!C14</f>
        <v>Lietotāja definēta papildus ģeotelpiskā vienība (citi jūras un iesāļu augteņu biotopi un/vai piejūras un iekšzemes kāpu biotopi)</v>
      </c>
      <c r="D12" s="332"/>
      <c r="E12" s="213">
        <f>'2. Datu ievade'!E14</f>
        <v>0</v>
      </c>
      <c r="F12" s="214">
        <f>'2. Datu ievade'!F14</f>
        <v>0</v>
      </c>
      <c r="H12" s="231">
        <f>IF(AND($E12&gt;0,$F12&gt;0),'2. Datu ievade'!R14,0)</f>
        <v>0</v>
      </c>
      <c r="I12" s="214">
        <f t="shared" si="21"/>
        <v>0</v>
      </c>
      <c r="J12" s="232">
        <f t="shared" si="22"/>
        <v>0</v>
      </c>
      <c r="K12" s="214">
        <f>IF(H12&gt;0,'3. Finanšu-statistiskās konst.'!$C$19*'3. Finanšu-statistiskās konst.'!$C$6,0)</f>
        <v>0</v>
      </c>
      <c r="L12" s="214">
        <f t="shared" si="23"/>
        <v>0</v>
      </c>
      <c r="M12" s="216">
        <f t="shared" si="24"/>
        <v>0</v>
      </c>
      <c r="N12" s="214">
        <f t="shared" si="25"/>
        <v>0</v>
      </c>
      <c r="P12" s="214">
        <f>IF(AND($E12&gt;0,$F12&gt;0),'2. Datu ievade'!S14,0)</f>
        <v>0</v>
      </c>
      <c r="Q12" s="216">
        <f t="shared" si="26"/>
        <v>0</v>
      </c>
      <c r="R12" s="214">
        <f t="shared" si="27"/>
        <v>0</v>
      </c>
      <c r="S12" s="214">
        <f>IF(P12&gt;0,'3. Finanšu-statistiskās konst.'!$C$21*'3. Finanšu-statistiskās konst.'!$C$6,0)</f>
        <v>0</v>
      </c>
      <c r="T12" s="214">
        <f t="shared" si="28"/>
        <v>0</v>
      </c>
      <c r="U12" s="216">
        <f t="shared" si="29"/>
        <v>0</v>
      </c>
      <c r="V12" s="214">
        <f t="shared" si="30"/>
        <v>0</v>
      </c>
      <c r="X12" s="214">
        <f>IF(AND($E12&gt;0,$F12&gt;0),'2. Datu ievade'!T14,0)</f>
        <v>0</v>
      </c>
      <c r="Y12" s="214">
        <f>IF(X12&gt;0,X12*$E12*$F12*'3. Finanšu-statistiskās konst.'!C$12,0)</f>
        <v>0</v>
      </c>
      <c r="Z12" s="214">
        <f t="shared" si="31"/>
        <v>0</v>
      </c>
      <c r="AB12" s="214">
        <f>IF(AND($E12&gt;0,$F12&gt;0),'2. Datu ievade'!U14,0)</f>
        <v>0</v>
      </c>
      <c r="AC12" s="216">
        <f t="shared" si="32"/>
        <v>0</v>
      </c>
      <c r="AD12" s="214">
        <f t="shared" si="33"/>
        <v>0</v>
      </c>
      <c r="AE12" s="214">
        <f>IF(AB12&gt;0,'3. Finanšu-statistiskās konst.'!$C$22*'3. Finanšu-statistiskās konst.'!$C$6,0)</f>
        <v>0</v>
      </c>
      <c r="AF12" s="214">
        <f t="shared" si="34"/>
        <v>0</v>
      </c>
      <c r="AG12" s="216">
        <f t="shared" si="35"/>
        <v>0</v>
      </c>
      <c r="AH12" s="214">
        <f t="shared" si="36"/>
        <v>0</v>
      </c>
      <c r="AJ12" s="214">
        <f>IF(AND($E12&gt;0,$F12&gt;0),'2. Datu ievade'!W14,0)</f>
        <v>0</v>
      </c>
      <c r="AK12" s="214">
        <f>IF(AJ12&gt;0,AJ12*$E12*'2. Datu ievade'!V14,0)</f>
        <v>0</v>
      </c>
      <c r="AL12" s="214">
        <f>IF(AJ12&gt;0,AK12*'3. Finanšu-statistiskās konst.'!C$13*'3. Finanšu-statistiskās konst.'!$C$6,0)</f>
        <v>0</v>
      </c>
      <c r="AM12" s="214">
        <f t="shared" si="37"/>
        <v>0</v>
      </c>
      <c r="AO12" s="233">
        <f>IF(AND($E12&gt;0,$F12&gt;0),'2. Datu ievade'!X14,0)</f>
        <v>0</v>
      </c>
      <c r="AP12" s="214">
        <f>IF(AND($E12&gt;0,$F12&gt;0),'2. Datu ievade'!T14,0)</f>
        <v>0</v>
      </c>
      <c r="AQ12" s="214">
        <f t="shared" si="38"/>
        <v>0</v>
      </c>
      <c r="AR12" s="216">
        <f t="shared" si="39"/>
        <v>0</v>
      </c>
      <c r="AS12" s="214">
        <f t="shared" si="40"/>
        <v>0</v>
      </c>
      <c r="AT12" s="214">
        <f>IF(AQ12&gt;0,'3. Finanšu-statistiskās konst.'!$C$23*'3. Finanšu-statistiskās konst.'!$C$6,0)</f>
        <v>0</v>
      </c>
      <c r="AU12" s="214">
        <f t="shared" si="41"/>
        <v>0</v>
      </c>
      <c r="AV12" s="216">
        <f t="shared" si="42"/>
        <v>0</v>
      </c>
      <c r="AW12" s="214">
        <f t="shared" si="43"/>
        <v>0</v>
      </c>
      <c r="AY12" s="214">
        <f>IF(AND($E12&gt;0,$F12&gt;0),'2. Datu ievade'!Y14,0)</f>
        <v>0</v>
      </c>
      <c r="AZ12" s="216">
        <f t="shared" si="44"/>
        <v>0</v>
      </c>
      <c r="BA12" s="214">
        <f t="shared" si="45"/>
        <v>0</v>
      </c>
      <c r="BB12" s="214">
        <f>IF(AY12&gt;0,'3. Finanšu-statistiskās konst.'!$C$24*'3. Finanšu-statistiskās konst.'!$C$6,0)</f>
        <v>0</v>
      </c>
      <c r="BC12" s="214">
        <f t="shared" si="46"/>
        <v>0</v>
      </c>
      <c r="BD12" s="216">
        <f t="shared" si="47"/>
        <v>0</v>
      </c>
      <c r="BE12" s="214">
        <f t="shared" si="48"/>
        <v>0</v>
      </c>
      <c r="BG12" s="214">
        <f>IF(AND($E12&gt;0,$F12&gt;0),'2. Datu ievade'!Z14,0)</f>
        <v>0</v>
      </c>
      <c r="BH12" s="216">
        <f t="shared" si="49"/>
        <v>0</v>
      </c>
      <c r="BI12" s="214">
        <f t="shared" si="50"/>
        <v>0</v>
      </c>
      <c r="BJ12" s="214">
        <f>IF(BG12&gt;0,'3. Finanšu-statistiskās konst.'!$C$26*'3. Finanšu-statistiskās konst.'!$C$6,0)</f>
        <v>0</v>
      </c>
      <c r="BK12" s="214">
        <f t="shared" si="51"/>
        <v>0</v>
      </c>
      <c r="BL12" s="216">
        <f t="shared" si="52"/>
        <v>0</v>
      </c>
      <c r="BM12" s="214">
        <f t="shared" si="53"/>
        <v>0</v>
      </c>
      <c r="BO12" s="214">
        <f>IF(AND($E12&gt;0,$F12&gt;0),'2. Datu ievade'!AA14,0)</f>
        <v>0</v>
      </c>
      <c r="BP12" s="216">
        <f t="shared" si="54"/>
        <v>0</v>
      </c>
      <c r="BQ12" s="214">
        <f t="shared" si="55"/>
        <v>0</v>
      </c>
      <c r="BR12" s="214">
        <f>IF(BO12&gt;0,'3. Finanšu-statistiskās konst.'!$C$28*'3. Finanšu-statistiskās konst.'!$C$6,0)</f>
        <v>0</v>
      </c>
      <c r="BS12" s="214">
        <f t="shared" si="56"/>
        <v>0</v>
      </c>
      <c r="BT12" s="216">
        <f t="shared" si="57"/>
        <v>0</v>
      </c>
      <c r="BU12" s="214">
        <f t="shared" si="58"/>
        <v>0</v>
      </c>
      <c r="BW12" s="214">
        <f>IF(AND($E12&gt;0,$F12&gt;0),'2. Datu ievade'!S14,0)</f>
        <v>0</v>
      </c>
      <c r="BX12" s="216">
        <f t="shared" si="59"/>
        <v>0</v>
      </c>
      <c r="BY12" s="214">
        <f t="shared" si="60"/>
        <v>0</v>
      </c>
      <c r="BZ12" s="214">
        <f>IF(BW12&gt;0,'3. Finanšu-statistiskās konst.'!$C$21*'3. Finanšu-statistiskās konst.'!$C$6,0)</f>
        <v>0</v>
      </c>
      <c r="CA12" s="214">
        <f t="shared" si="61"/>
        <v>0</v>
      </c>
      <c r="CB12" s="214">
        <f t="shared" si="62"/>
        <v>0</v>
      </c>
      <c r="CC12" s="214">
        <f t="shared" si="63"/>
        <v>0</v>
      </c>
      <c r="CE12" s="214">
        <f>IF(AND($E12&gt;0,$F12&gt;0),'2. Datu ievade'!AB14,0)</f>
        <v>0</v>
      </c>
      <c r="CF12" s="216">
        <f t="shared" si="64"/>
        <v>0</v>
      </c>
      <c r="CG12" s="214">
        <f t="shared" si="65"/>
        <v>0</v>
      </c>
      <c r="CH12" s="214">
        <f>IF(CE12&gt;0,'3. Finanšu-statistiskās konst.'!$C$29*'3. Finanšu-statistiskās konst.'!$C$6,0)</f>
        <v>0</v>
      </c>
      <c r="CI12" s="214">
        <f t="shared" si="66"/>
        <v>0</v>
      </c>
      <c r="CJ12" s="216">
        <f t="shared" si="67"/>
        <v>0</v>
      </c>
      <c r="CK12" s="214">
        <f t="shared" si="68"/>
        <v>0</v>
      </c>
      <c r="CM12" s="231">
        <f>IF(AND($E12&gt;0,$F12&gt;0),'2. Datu ievade'!AC14,0)</f>
        <v>0</v>
      </c>
      <c r="CN12" s="216">
        <f t="shared" si="69"/>
        <v>0</v>
      </c>
      <c r="CO12" s="232">
        <f t="shared" si="70"/>
        <v>0</v>
      </c>
      <c r="CP12" s="214">
        <f>IF(CM12&gt;0,'3. Finanšu-statistiskās konst.'!$C$30*'3. Finanšu-statistiskās konst.'!$C$6,0)</f>
        <v>0</v>
      </c>
      <c r="CQ12" s="214">
        <f t="shared" si="71"/>
        <v>0</v>
      </c>
      <c r="CR12" s="216">
        <f t="shared" si="72"/>
        <v>0</v>
      </c>
      <c r="CS12" s="214">
        <f t="shared" si="73"/>
        <v>0</v>
      </c>
      <c r="CU12" s="214">
        <f t="shared" si="74"/>
        <v>0</v>
      </c>
      <c r="CV12" s="214">
        <f>IF(AND($E12&gt;0,$F12&gt;0),'2. Datu ievade'!AD14,0)</f>
        <v>0</v>
      </c>
      <c r="CX12" s="214">
        <f t="shared" si="75"/>
        <v>0</v>
      </c>
      <c r="CY12" s="214">
        <f>IF(AND($E12&gt;0,$F12&gt;0),'2. Datu ievade'!AE14,0)</f>
        <v>0</v>
      </c>
      <c r="DA12" s="214">
        <f t="shared" si="76"/>
        <v>0</v>
      </c>
      <c r="DB12" s="214">
        <f>IF(AND($E12&gt;0,$F12&gt;0),'2. Datu ievade'!AF14,0)</f>
        <v>0</v>
      </c>
    </row>
    <row r="13" spans="2:106" ht="14.25" customHeight="1" x14ac:dyDescent="0.25">
      <c r="B13" s="319" t="str">
        <f>'2. Datu ievade'!B15</f>
        <v>Upes un ezeri</v>
      </c>
      <c r="C13" s="322" t="str">
        <f>'2. Datu ievade'!C15</f>
        <v>Dabiski upju posmi (biotops 3260)</v>
      </c>
      <c r="D13" s="217" t="str">
        <f>'2. Datu ievade'!D15</f>
        <v>Maza, strauja (ritrāla) upe: INČUPE</v>
      </c>
      <c r="E13" s="213">
        <f>'2. Datu ievade'!E15</f>
        <v>1</v>
      </c>
      <c r="F13" s="214">
        <f>'2. Datu ievade'!F15</f>
        <v>3.71</v>
      </c>
      <c r="H13" s="231">
        <f>IF(AND($E13&gt;0,$F13&gt;0),'2. Datu ievade'!R15,0)</f>
        <v>0</v>
      </c>
      <c r="I13" s="214">
        <f t="shared" si="21"/>
        <v>0</v>
      </c>
      <c r="J13" s="232">
        <f t="shared" si="22"/>
        <v>0</v>
      </c>
      <c r="K13" s="214">
        <f>IF(H13&gt;0,'3. Finanšu-statistiskās konst.'!$C$19*'3. Finanšu-statistiskās konst.'!$C$6,0)</f>
        <v>0</v>
      </c>
      <c r="L13" s="214">
        <f t="shared" si="23"/>
        <v>0</v>
      </c>
      <c r="M13" s="216">
        <f t="shared" si="24"/>
        <v>0</v>
      </c>
      <c r="N13" s="214">
        <f t="shared" si="25"/>
        <v>0</v>
      </c>
      <c r="P13" s="214">
        <f>IF(AND($E13&gt;0,$F13&gt;0),'2. Datu ievade'!S15,0)</f>
        <v>2</v>
      </c>
      <c r="Q13" s="216">
        <f t="shared" si="26"/>
        <v>9119.5509999999995</v>
      </c>
      <c r="R13" s="214">
        <f t="shared" si="27"/>
        <v>7.42</v>
      </c>
      <c r="S13" s="214">
        <f>IF(P13&gt;0,'3. Finanšu-statistiskās konst.'!$C$21*'3. Finanšu-statistiskās konst.'!$C$6,0)</f>
        <v>2458.1</v>
      </c>
      <c r="T13" s="214">
        <f t="shared" si="28"/>
        <v>819.36666666666667</v>
      </c>
      <c r="U13" s="216">
        <f t="shared" si="29"/>
        <v>6079.7006666666666</v>
      </c>
      <c r="V13" s="214">
        <f t="shared" si="30"/>
        <v>1638.7333333333333</v>
      </c>
      <c r="X13" s="214">
        <f>IF(AND($E13&gt;0,$F13&gt;0),'2. Datu ievade'!T15,0)</f>
        <v>0</v>
      </c>
      <c r="Y13" s="214">
        <f>IF(X13&gt;0,X13*$E13*$F13*'3. Finanšu-statistiskās konst.'!C$12,0)</f>
        <v>0</v>
      </c>
      <c r="Z13" s="214">
        <f t="shared" si="31"/>
        <v>0</v>
      </c>
      <c r="AB13" s="214">
        <f>IF(AND($E13&gt;0,$F13&gt;0),'2. Datu ievade'!U15,0)</f>
        <v>0</v>
      </c>
      <c r="AC13" s="216">
        <f t="shared" si="32"/>
        <v>0</v>
      </c>
      <c r="AD13" s="214">
        <f t="shared" si="33"/>
        <v>0</v>
      </c>
      <c r="AE13" s="214">
        <f>IF(AB13&gt;0,'3. Finanšu-statistiskās konst.'!$C$22*'3. Finanšu-statistiskās konst.'!$C$6,0)</f>
        <v>0</v>
      </c>
      <c r="AF13" s="214">
        <f t="shared" si="34"/>
        <v>0</v>
      </c>
      <c r="AG13" s="216">
        <f t="shared" si="35"/>
        <v>0</v>
      </c>
      <c r="AH13" s="214">
        <f t="shared" si="36"/>
        <v>0</v>
      </c>
      <c r="AJ13" s="214">
        <f>IF(AND($E13&gt;0,$F13&gt;0),'2. Datu ievade'!W15,0)</f>
        <v>0</v>
      </c>
      <c r="AK13" s="214">
        <f>IF(AJ13&gt;0,AJ13*$E13*'2. Datu ievade'!V15,0)</f>
        <v>0</v>
      </c>
      <c r="AL13" s="214">
        <f>IF(AJ13&gt;0,AK13*'3. Finanšu-statistiskās konst.'!C$13*'3. Finanšu-statistiskās konst.'!$C$6,0)</f>
        <v>0</v>
      </c>
      <c r="AM13" s="214">
        <f t="shared" si="37"/>
        <v>0</v>
      </c>
      <c r="AO13" s="233">
        <f>IF(AND($E13&gt;0,$F13&gt;0),'2. Datu ievade'!X15,0)</f>
        <v>0</v>
      </c>
      <c r="AP13" s="214">
        <f>IF(AND($E13&gt;0,$F13&gt;0),'2. Datu ievade'!T15,0)</f>
        <v>0</v>
      </c>
      <c r="AQ13" s="214">
        <f t="shared" si="38"/>
        <v>0</v>
      </c>
      <c r="AR13" s="216">
        <f t="shared" si="39"/>
        <v>0</v>
      </c>
      <c r="AS13" s="214">
        <f t="shared" si="40"/>
        <v>0</v>
      </c>
      <c r="AT13" s="214">
        <f>IF(AQ13&gt;0,'3. Finanšu-statistiskās konst.'!$C$23*'3. Finanšu-statistiskās konst.'!$C$6,0)</f>
        <v>0</v>
      </c>
      <c r="AU13" s="214">
        <f t="shared" si="41"/>
        <v>0</v>
      </c>
      <c r="AV13" s="216">
        <f t="shared" si="42"/>
        <v>0</v>
      </c>
      <c r="AW13" s="214">
        <f t="shared" si="43"/>
        <v>0</v>
      </c>
      <c r="AY13" s="214">
        <f>IF(AND($E13&gt;0,$F13&gt;0),'2. Datu ievade'!Y15,0)</f>
        <v>0</v>
      </c>
      <c r="AZ13" s="216">
        <f t="shared" si="44"/>
        <v>0</v>
      </c>
      <c r="BA13" s="214">
        <f t="shared" si="45"/>
        <v>0</v>
      </c>
      <c r="BB13" s="214">
        <f>IF(AY13&gt;0,'3. Finanšu-statistiskās konst.'!$C$24*'3. Finanšu-statistiskās konst.'!$C$6,0)</f>
        <v>0</v>
      </c>
      <c r="BC13" s="214">
        <f t="shared" si="46"/>
        <v>0</v>
      </c>
      <c r="BD13" s="216">
        <f t="shared" si="47"/>
        <v>0</v>
      </c>
      <c r="BE13" s="214">
        <f t="shared" si="48"/>
        <v>0</v>
      </c>
      <c r="BG13" s="214">
        <f>IF(AND($E13&gt;0,$F13&gt;0),'2. Datu ievade'!Z15,0)</f>
        <v>3</v>
      </c>
      <c r="BH13" s="216">
        <f t="shared" si="49"/>
        <v>911.10180000000003</v>
      </c>
      <c r="BI13" s="214">
        <f t="shared" si="50"/>
        <v>11.129999999999999</v>
      </c>
      <c r="BJ13" s="266">
        <f>IF(BG13&gt;0,'3. Finanšu-statistiskās konst.'!$C$25*'3. Finanšu-statistiskās konst.'!$C$6,0)</f>
        <v>245.58</v>
      </c>
      <c r="BK13" s="214">
        <f t="shared" si="51"/>
        <v>93.495481059336242</v>
      </c>
      <c r="BL13" s="216">
        <f t="shared" si="52"/>
        <v>1040.6047041904123</v>
      </c>
      <c r="BM13" s="214">
        <f t="shared" si="53"/>
        <v>280.4864431780087</v>
      </c>
      <c r="BO13" s="214">
        <f>IF(AND($E13&gt;0,$F13&gt;0),'2. Datu ievade'!AA15,0)</f>
        <v>1</v>
      </c>
      <c r="BP13" s="216">
        <f t="shared" si="54"/>
        <v>512.72199999999998</v>
      </c>
      <c r="BQ13" s="214">
        <f t="shared" si="55"/>
        <v>3.71</v>
      </c>
      <c r="BR13" s="214">
        <f>IF(BO13&gt;0,'3. Finanšu-statistiskās konst.'!$C$28*'3. Finanšu-statistiskās konst.'!$C$6,0)</f>
        <v>138.19999999999999</v>
      </c>
      <c r="BS13" s="214">
        <f t="shared" si="56"/>
        <v>57.280725546702811</v>
      </c>
      <c r="BT13" s="216">
        <f t="shared" si="57"/>
        <v>212.51149177826744</v>
      </c>
      <c r="BU13" s="214">
        <f t="shared" si="58"/>
        <v>57.280725546702811</v>
      </c>
      <c r="BW13" s="214">
        <f>IF(AND($E13&gt;0,$F13&gt;0),'2. Datu ievade'!S15,0)</f>
        <v>2</v>
      </c>
      <c r="BX13" s="216">
        <f t="shared" si="59"/>
        <v>9119.5509999999995</v>
      </c>
      <c r="BY13" s="214">
        <f t="shared" si="60"/>
        <v>7.42</v>
      </c>
      <c r="BZ13" s="214">
        <f>IF(BW13&gt;0,'3. Finanšu-statistiskās konst.'!$C$21*'3. Finanšu-statistiskās konst.'!$C$6,0)</f>
        <v>2458.1</v>
      </c>
      <c r="CA13" s="214">
        <f t="shared" si="61"/>
        <v>819.36666666666667</v>
      </c>
      <c r="CB13" s="214">
        <f t="shared" si="62"/>
        <v>6079.7006666666666</v>
      </c>
      <c r="CC13" s="214">
        <f t="shared" si="63"/>
        <v>1638.7333333333333</v>
      </c>
      <c r="CE13" s="214">
        <f>IF(AND($E13&gt;0,$F13&gt;0),'2. Datu ievade'!AB15,0)</f>
        <v>0</v>
      </c>
      <c r="CF13" s="216">
        <f t="shared" si="64"/>
        <v>0</v>
      </c>
      <c r="CG13" s="214">
        <f t="shared" si="65"/>
        <v>0</v>
      </c>
      <c r="CH13" s="214">
        <f>IF(CE13&gt;0,'3. Finanšu-statistiskās konst.'!$C$29*'3. Finanšu-statistiskās konst.'!$C$6,0)</f>
        <v>0</v>
      </c>
      <c r="CI13" s="214">
        <f t="shared" si="66"/>
        <v>0</v>
      </c>
      <c r="CJ13" s="216">
        <f t="shared" si="67"/>
        <v>0</v>
      </c>
      <c r="CK13" s="214">
        <f t="shared" si="68"/>
        <v>0</v>
      </c>
      <c r="CM13" s="231">
        <f>IF(AND($E13&gt;0,$F13&gt;0),'2. Datu ievade'!AC15,0)</f>
        <v>0</v>
      </c>
      <c r="CN13" s="216">
        <f t="shared" si="69"/>
        <v>0</v>
      </c>
      <c r="CO13" s="232">
        <f t="shared" si="70"/>
        <v>0</v>
      </c>
      <c r="CP13" s="214">
        <f>IF(CM13&gt;0,'3. Finanšu-statistiskās konst.'!$C$30*'3. Finanšu-statistiskās konst.'!$C$6,0)</f>
        <v>0</v>
      </c>
      <c r="CQ13" s="214">
        <f t="shared" si="71"/>
        <v>0</v>
      </c>
      <c r="CR13" s="216">
        <f t="shared" si="72"/>
        <v>0</v>
      </c>
      <c r="CS13" s="214">
        <f t="shared" si="73"/>
        <v>0</v>
      </c>
      <c r="CU13" s="214">
        <f t="shared" si="74"/>
        <v>0</v>
      </c>
      <c r="CV13" s="214">
        <f>IF(AND($E13&gt;0,$F13&gt;0),'2. Datu ievade'!AD15,0)</f>
        <v>0</v>
      </c>
      <c r="CX13" s="214">
        <f t="shared" si="75"/>
        <v>0</v>
      </c>
      <c r="CY13" s="214">
        <f>IF(AND($E13&gt;0,$F13&gt;0),'2. Datu ievade'!AE15,0)</f>
        <v>0</v>
      </c>
      <c r="DA13" s="214">
        <f t="shared" si="76"/>
        <v>0</v>
      </c>
      <c r="DB13" s="214">
        <f>IF(AND($E13&gt;0,$F13&gt;0),'2. Datu ievade'!AF15,0)</f>
        <v>0</v>
      </c>
    </row>
    <row r="14" spans="2:106" x14ac:dyDescent="0.25">
      <c r="B14" s="320"/>
      <c r="C14" s="323">
        <f>'2. Datu ievade'!C16</f>
        <v>0</v>
      </c>
      <c r="D14" s="217" t="str">
        <f>'2. Datu ievade'!D16</f>
        <v>Vidēja, strauja (ritrāla) upe: PĒTERUPE</v>
      </c>
      <c r="E14" s="213">
        <f>'2. Datu ievade'!E16</f>
        <v>1</v>
      </c>
      <c r="F14" s="214">
        <f>'2. Datu ievade'!F16</f>
        <v>3.71</v>
      </c>
      <c r="H14" s="231">
        <f>IF(AND($E14&gt;0,$F14&gt;0),'2. Datu ievade'!R16,0)</f>
        <v>0</v>
      </c>
      <c r="I14" s="214">
        <f t="shared" si="21"/>
        <v>0</v>
      </c>
      <c r="J14" s="232">
        <f t="shared" si="22"/>
        <v>0</v>
      </c>
      <c r="K14" s="214">
        <f>IF(H14&gt;0,'3. Finanšu-statistiskās konst.'!$C$19*'3. Finanšu-statistiskās konst.'!$C$6,0)</f>
        <v>0</v>
      </c>
      <c r="L14" s="214">
        <f t="shared" si="23"/>
        <v>0</v>
      </c>
      <c r="M14" s="216">
        <f t="shared" si="24"/>
        <v>0</v>
      </c>
      <c r="N14" s="214">
        <f t="shared" si="25"/>
        <v>0</v>
      </c>
      <c r="P14" s="214">
        <f>IF(AND($E14&gt;0,$F14&gt;0),'2. Datu ievade'!S16,0)</f>
        <v>4</v>
      </c>
      <c r="Q14" s="216">
        <f t="shared" si="26"/>
        <v>9119.5509999999995</v>
      </c>
      <c r="R14" s="214">
        <f t="shared" si="27"/>
        <v>14.84</v>
      </c>
      <c r="S14" s="214">
        <f>IF(P14&gt;0,'3. Finanšu-statistiskās konst.'!$C$21*'3. Finanšu-statistiskās konst.'!$C$6,0)</f>
        <v>2458.1</v>
      </c>
      <c r="T14" s="214">
        <f t="shared" si="28"/>
        <v>819.36666666666667</v>
      </c>
      <c r="U14" s="216">
        <f t="shared" si="29"/>
        <v>12159.401333333333</v>
      </c>
      <c r="V14" s="214">
        <f t="shared" si="30"/>
        <v>3277.4666666666667</v>
      </c>
      <c r="X14" s="214">
        <f>IF(AND($E14&gt;0,$F14&gt;0),'2. Datu ievade'!T16,0)</f>
        <v>0</v>
      </c>
      <c r="Y14" s="214">
        <f>IF(X14&gt;0,X14*$E14*$F14*'3. Finanšu-statistiskās konst.'!C$12,0)</f>
        <v>0</v>
      </c>
      <c r="Z14" s="214">
        <f t="shared" si="31"/>
        <v>0</v>
      </c>
      <c r="AB14" s="214">
        <f>IF(AND($E14&gt;0,$F14&gt;0),'2. Datu ievade'!U16,0)</f>
        <v>0</v>
      </c>
      <c r="AC14" s="216">
        <f t="shared" si="32"/>
        <v>0</v>
      </c>
      <c r="AD14" s="214">
        <f t="shared" si="33"/>
        <v>0</v>
      </c>
      <c r="AE14" s="214">
        <f>IF(AB14&gt;0,'3. Finanšu-statistiskās konst.'!$C$22*'3. Finanšu-statistiskās konst.'!$C$6,0)</f>
        <v>0</v>
      </c>
      <c r="AF14" s="214">
        <f t="shared" si="34"/>
        <v>0</v>
      </c>
      <c r="AG14" s="216">
        <f t="shared" si="35"/>
        <v>0</v>
      </c>
      <c r="AH14" s="214">
        <f t="shared" si="36"/>
        <v>0</v>
      </c>
      <c r="AJ14" s="214">
        <f>IF(AND($E14&gt;0,$F14&gt;0),'2. Datu ievade'!W16,0)</f>
        <v>0</v>
      </c>
      <c r="AK14" s="214">
        <f>IF(AJ14&gt;0,AJ14*$E14*'2. Datu ievade'!V16,0)</f>
        <v>0</v>
      </c>
      <c r="AL14" s="214">
        <f>IF(AJ14&gt;0,AK14*'3. Finanšu-statistiskās konst.'!C$13*'3. Finanšu-statistiskās konst.'!$C$6,0)</f>
        <v>0</v>
      </c>
      <c r="AM14" s="214">
        <f t="shared" si="37"/>
        <v>0</v>
      </c>
      <c r="AO14" s="233">
        <f>IF(AND($E14&gt;0,$F14&gt;0),'2. Datu ievade'!X16,0)</f>
        <v>0</v>
      </c>
      <c r="AP14" s="214">
        <f>IF(AND($E14&gt;0,$F14&gt;0),'2. Datu ievade'!T16,0)</f>
        <v>0</v>
      </c>
      <c r="AQ14" s="214">
        <f t="shared" si="38"/>
        <v>0</v>
      </c>
      <c r="AR14" s="216">
        <f t="shared" si="39"/>
        <v>0</v>
      </c>
      <c r="AS14" s="214">
        <f t="shared" si="40"/>
        <v>0</v>
      </c>
      <c r="AT14" s="214">
        <f>IF(AQ14&gt;0,'3. Finanšu-statistiskās konst.'!$C$23*'3. Finanšu-statistiskās konst.'!$C$6,0)</f>
        <v>0</v>
      </c>
      <c r="AU14" s="214">
        <f t="shared" si="41"/>
        <v>0</v>
      </c>
      <c r="AV14" s="216">
        <f t="shared" si="42"/>
        <v>0</v>
      </c>
      <c r="AW14" s="214">
        <f t="shared" si="43"/>
        <v>0</v>
      </c>
      <c r="AY14" s="214">
        <f>IF(AND($E14&gt;0,$F14&gt;0),'2. Datu ievade'!Y16,0)</f>
        <v>0</v>
      </c>
      <c r="AZ14" s="216">
        <f t="shared" si="44"/>
        <v>0</v>
      </c>
      <c r="BA14" s="214">
        <f t="shared" si="45"/>
        <v>0</v>
      </c>
      <c r="BB14" s="214">
        <f>IF(AY14&gt;0,'3. Finanšu-statistiskās konst.'!$C$24*'3. Finanšu-statistiskās konst.'!$C$6,0)</f>
        <v>0</v>
      </c>
      <c r="BC14" s="214">
        <f t="shared" si="46"/>
        <v>0</v>
      </c>
      <c r="BD14" s="216">
        <f t="shared" si="47"/>
        <v>0</v>
      </c>
      <c r="BE14" s="214">
        <f t="shared" si="48"/>
        <v>0</v>
      </c>
      <c r="BG14" s="214">
        <f>IF(AND($E14&gt;0,$F14&gt;0),'2. Datu ievade'!Z16,0)</f>
        <v>3</v>
      </c>
      <c r="BH14" s="216">
        <f t="shared" si="49"/>
        <v>911.10180000000003</v>
      </c>
      <c r="BI14" s="214">
        <f t="shared" si="50"/>
        <v>11.129999999999999</v>
      </c>
      <c r="BJ14" s="266">
        <f>IF(BG14&gt;0,'3. Finanšu-statistiskās konst.'!$C$25*'3. Finanšu-statistiskās konst.'!$C$6,0)</f>
        <v>245.58</v>
      </c>
      <c r="BK14" s="214">
        <f t="shared" si="51"/>
        <v>93.495481059336242</v>
      </c>
      <c r="BL14" s="216">
        <f t="shared" si="52"/>
        <v>1040.6047041904123</v>
      </c>
      <c r="BM14" s="214">
        <f t="shared" si="53"/>
        <v>280.4864431780087</v>
      </c>
      <c r="BO14" s="214">
        <f>IF(AND($E14&gt;0,$F14&gt;0),'2. Datu ievade'!AA16,0)</f>
        <v>1</v>
      </c>
      <c r="BP14" s="216">
        <f t="shared" si="54"/>
        <v>512.72199999999998</v>
      </c>
      <c r="BQ14" s="214">
        <f t="shared" si="55"/>
        <v>3.71</v>
      </c>
      <c r="BR14" s="214">
        <f>IF(BO14&gt;0,'3. Finanšu-statistiskās konst.'!$C$28*'3. Finanšu-statistiskās konst.'!$C$6,0)</f>
        <v>138.19999999999999</v>
      </c>
      <c r="BS14" s="214">
        <f t="shared" si="56"/>
        <v>57.280725546702811</v>
      </c>
      <c r="BT14" s="216">
        <f t="shared" si="57"/>
        <v>212.51149177826744</v>
      </c>
      <c r="BU14" s="214">
        <f t="shared" si="58"/>
        <v>57.280725546702811</v>
      </c>
      <c r="BW14" s="214">
        <f>IF(AND($E14&gt;0,$F14&gt;0),'2. Datu ievade'!S16,0)</f>
        <v>4</v>
      </c>
      <c r="BX14" s="216">
        <f t="shared" si="59"/>
        <v>9119.5509999999995</v>
      </c>
      <c r="BY14" s="214">
        <f t="shared" si="60"/>
        <v>14.84</v>
      </c>
      <c r="BZ14" s="214">
        <f>IF(BW14&gt;0,'3. Finanšu-statistiskās konst.'!$C$21*'3. Finanšu-statistiskās konst.'!$C$6,0)</f>
        <v>2458.1</v>
      </c>
      <c r="CA14" s="214">
        <f t="shared" si="61"/>
        <v>819.36666666666667</v>
      </c>
      <c r="CB14" s="214">
        <f t="shared" si="62"/>
        <v>12159.401333333333</v>
      </c>
      <c r="CC14" s="214">
        <f t="shared" si="63"/>
        <v>3277.4666666666667</v>
      </c>
      <c r="CE14" s="214">
        <f>IF(AND($E14&gt;0,$F14&gt;0),'2. Datu ievade'!AB16,0)</f>
        <v>0</v>
      </c>
      <c r="CF14" s="216">
        <f t="shared" si="64"/>
        <v>0</v>
      </c>
      <c r="CG14" s="214">
        <f t="shared" si="65"/>
        <v>0</v>
      </c>
      <c r="CH14" s="214">
        <f>IF(CE14&gt;0,'3. Finanšu-statistiskās konst.'!$C$29*'3. Finanšu-statistiskās konst.'!$C$6,0)</f>
        <v>0</v>
      </c>
      <c r="CI14" s="214">
        <f t="shared" si="66"/>
        <v>0</v>
      </c>
      <c r="CJ14" s="216">
        <f t="shared" si="67"/>
        <v>0</v>
      </c>
      <c r="CK14" s="214">
        <f t="shared" si="68"/>
        <v>0</v>
      </c>
      <c r="CM14" s="231">
        <f>IF(AND($E14&gt;0,$F14&gt;0),'2. Datu ievade'!AC16,0)</f>
        <v>0</v>
      </c>
      <c r="CN14" s="216">
        <f t="shared" si="69"/>
        <v>0</v>
      </c>
      <c r="CO14" s="232">
        <f t="shared" si="70"/>
        <v>0</v>
      </c>
      <c r="CP14" s="214">
        <f>IF(CM14&gt;0,'3. Finanšu-statistiskās konst.'!$C$30*'3. Finanšu-statistiskās konst.'!$C$6,0)</f>
        <v>0</v>
      </c>
      <c r="CQ14" s="214">
        <f t="shared" si="71"/>
        <v>0</v>
      </c>
      <c r="CR14" s="216">
        <f t="shared" si="72"/>
        <v>0</v>
      </c>
      <c r="CS14" s="214">
        <f t="shared" si="73"/>
        <v>0</v>
      </c>
      <c r="CU14" s="214">
        <f t="shared" si="74"/>
        <v>0</v>
      </c>
      <c r="CV14" s="214">
        <f>IF(AND($E14&gt;0,$F14&gt;0),'2. Datu ievade'!AD16,0)</f>
        <v>0</v>
      </c>
      <c r="CX14" s="214">
        <f t="shared" si="75"/>
        <v>0</v>
      </c>
      <c r="CY14" s="214">
        <f>IF(AND($E14&gt;0,$F14&gt;0),'2. Datu ievade'!AE16,0)</f>
        <v>0</v>
      </c>
      <c r="DA14" s="214">
        <f t="shared" si="76"/>
        <v>0</v>
      </c>
      <c r="DB14" s="214">
        <f>IF(AND($E14&gt;0,$F14&gt;0),'2. Datu ievade'!AF16,0)</f>
        <v>0</v>
      </c>
    </row>
    <row r="15" spans="2:106" x14ac:dyDescent="0.25">
      <c r="B15" s="320"/>
      <c r="C15" s="324"/>
      <c r="D15" s="217" t="str">
        <f>'2. Datu ievade'!D17</f>
        <v>Upes vai tās posma nosaukums</v>
      </c>
      <c r="E15" s="213">
        <f>'2. Datu ievade'!E17</f>
        <v>0</v>
      </c>
      <c r="F15" s="214">
        <f>'2. Datu ievade'!F17</f>
        <v>0</v>
      </c>
      <c r="H15" s="231">
        <f>IF(AND($E15&gt;0,$F15&gt;0),'2. Datu ievade'!R17,0)</f>
        <v>0</v>
      </c>
      <c r="I15" s="214">
        <f t="shared" si="21"/>
        <v>0</v>
      </c>
      <c r="J15" s="232">
        <f t="shared" si="22"/>
        <v>0</v>
      </c>
      <c r="K15" s="214">
        <f>IF(H15&gt;0,'3. Finanšu-statistiskās konst.'!$C$19*'3. Finanšu-statistiskās konst.'!$C$6,0)</f>
        <v>0</v>
      </c>
      <c r="L15" s="214">
        <f t="shared" si="23"/>
        <v>0</v>
      </c>
      <c r="M15" s="216">
        <f t="shared" si="24"/>
        <v>0</v>
      </c>
      <c r="N15" s="214">
        <f t="shared" si="25"/>
        <v>0</v>
      </c>
      <c r="P15" s="214">
        <f>IF(AND($E15&gt;0,$F15&gt;0),'2. Datu ievade'!S17,0)</f>
        <v>0</v>
      </c>
      <c r="Q15" s="216">
        <f t="shared" si="26"/>
        <v>0</v>
      </c>
      <c r="R15" s="214">
        <f t="shared" si="27"/>
        <v>0</v>
      </c>
      <c r="S15" s="214">
        <f>IF(P15&gt;0,'3. Finanšu-statistiskās konst.'!$C$21*'3. Finanšu-statistiskās konst.'!$C$6,0)</f>
        <v>0</v>
      </c>
      <c r="T15" s="214">
        <f t="shared" si="28"/>
        <v>0</v>
      </c>
      <c r="U15" s="216">
        <f t="shared" si="29"/>
        <v>0</v>
      </c>
      <c r="V15" s="214">
        <f t="shared" si="30"/>
        <v>0</v>
      </c>
      <c r="X15" s="214">
        <f>IF(AND($E15&gt;0,$F15&gt;0),'2. Datu ievade'!T17,0)</f>
        <v>0</v>
      </c>
      <c r="Y15" s="214">
        <f>IF(X15&gt;0,X15*$E15*$F15*'3. Finanšu-statistiskās konst.'!C$12,0)</f>
        <v>0</v>
      </c>
      <c r="Z15" s="214">
        <f t="shared" si="31"/>
        <v>0</v>
      </c>
      <c r="AB15" s="214">
        <f>IF(AND($E15&gt;0,$F15&gt;0),'2. Datu ievade'!U17,0)</f>
        <v>0</v>
      </c>
      <c r="AC15" s="216">
        <f t="shared" si="32"/>
        <v>0</v>
      </c>
      <c r="AD15" s="214">
        <f t="shared" si="33"/>
        <v>0</v>
      </c>
      <c r="AE15" s="214">
        <f>IF(AB15&gt;0,'3. Finanšu-statistiskās konst.'!$C$22*'3. Finanšu-statistiskās konst.'!$C$6,0)</f>
        <v>0</v>
      </c>
      <c r="AF15" s="214">
        <f t="shared" si="34"/>
        <v>0</v>
      </c>
      <c r="AG15" s="216">
        <f t="shared" si="35"/>
        <v>0</v>
      </c>
      <c r="AH15" s="214">
        <f t="shared" si="36"/>
        <v>0</v>
      </c>
      <c r="AJ15" s="214">
        <f>IF(AND($E15&gt;0,$F15&gt;0),'2. Datu ievade'!W17,0)</f>
        <v>0</v>
      </c>
      <c r="AK15" s="214">
        <f>IF(AJ15&gt;0,AJ15*$E15*'2. Datu ievade'!V17,0)</f>
        <v>0</v>
      </c>
      <c r="AL15" s="214">
        <f>IF(AJ15&gt;0,AK15*'3. Finanšu-statistiskās konst.'!C$13*'3. Finanšu-statistiskās konst.'!$C$6,0)</f>
        <v>0</v>
      </c>
      <c r="AM15" s="214">
        <f t="shared" si="37"/>
        <v>0</v>
      </c>
      <c r="AO15" s="233">
        <f>IF(AND($E15&gt;0,$F15&gt;0),'2. Datu ievade'!X17,0)</f>
        <v>0</v>
      </c>
      <c r="AP15" s="214">
        <f>IF(AND($E15&gt;0,$F15&gt;0),'2. Datu ievade'!T17,0)</f>
        <v>0</v>
      </c>
      <c r="AQ15" s="214">
        <f t="shared" si="38"/>
        <v>0</v>
      </c>
      <c r="AR15" s="216">
        <f t="shared" si="39"/>
        <v>0</v>
      </c>
      <c r="AS15" s="214">
        <f t="shared" si="40"/>
        <v>0</v>
      </c>
      <c r="AT15" s="214">
        <f>IF(AQ15&gt;0,'3. Finanšu-statistiskās konst.'!$C$23*'3. Finanšu-statistiskās konst.'!$C$6,0)</f>
        <v>0</v>
      </c>
      <c r="AU15" s="214">
        <f t="shared" si="41"/>
        <v>0</v>
      </c>
      <c r="AV15" s="216">
        <f t="shared" si="42"/>
        <v>0</v>
      </c>
      <c r="AW15" s="214">
        <f t="shared" si="43"/>
        <v>0</v>
      </c>
      <c r="AY15" s="214">
        <f>IF(AND($E15&gt;0,$F15&gt;0),'2. Datu ievade'!Y17,0)</f>
        <v>0</v>
      </c>
      <c r="AZ15" s="216">
        <f t="shared" si="44"/>
        <v>0</v>
      </c>
      <c r="BA15" s="214">
        <f t="shared" si="45"/>
        <v>0</v>
      </c>
      <c r="BB15" s="214">
        <f>IF(AY15&gt;0,'3. Finanšu-statistiskās konst.'!$C$24*'3. Finanšu-statistiskās konst.'!$C$6,0)</f>
        <v>0</v>
      </c>
      <c r="BC15" s="214">
        <f t="shared" si="46"/>
        <v>0</v>
      </c>
      <c r="BD15" s="216">
        <f t="shared" si="47"/>
        <v>0</v>
      </c>
      <c r="BE15" s="214">
        <f t="shared" si="48"/>
        <v>0</v>
      </c>
      <c r="BG15" s="214">
        <f>IF(AND($E15&gt;0,$F15&gt;0),'2. Datu ievade'!Z17,0)</f>
        <v>0</v>
      </c>
      <c r="BH15" s="216">
        <f t="shared" si="49"/>
        <v>0</v>
      </c>
      <c r="BI15" s="214">
        <f t="shared" si="50"/>
        <v>0</v>
      </c>
      <c r="BJ15" s="266">
        <f>IF(BG15&gt;0,'3. Finanšu-statistiskās konst.'!$C$25*'3. Finanšu-statistiskās konst.'!$C$6,0)</f>
        <v>0</v>
      </c>
      <c r="BK15" s="214">
        <f t="shared" si="51"/>
        <v>0</v>
      </c>
      <c r="BL15" s="216">
        <f t="shared" si="52"/>
        <v>0</v>
      </c>
      <c r="BM15" s="214">
        <f t="shared" si="53"/>
        <v>0</v>
      </c>
      <c r="BO15" s="214">
        <f>IF(AND($E15&gt;0,$F15&gt;0),'2. Datu ievade'!AA17,0)</f>
        <v>0</v>
      </c>
      <c r="BP15" s="216">
        <f t="shared" si="54"/>
        <v>0</v>
      </c>
      <c r="BQ15" s="214">
        <f t="shared" si="55"/>
        <v>0</v>
      </c>
      <c r="BR15" s="214">
        <f>IF(BO15&gt;0,'3. Finanšu-statistiskās konst.'!$C$28*'3. Finanšu-statistiskās konst.'!$C$6,0)</f>
        <v>0</v>
      </c>
      <c r="BS15" s="214">
        <f t="shared" si="56"/>
        <v>0</v>
      </c>
      <c r="BT15" s="216">
        <f t="shared" si="57"/>
        <v>0</v>
      </c>
      <c r="BU15" s="214">
        <f t="shared" si="58"/>
        <v>0</v>
      </c>
      <c r="BW15" s="214">
        <f>IF(AND($E15&gt;0,$F15&gt;0),'2. Datu ievade'!S17,0)</f>
        <v>0</v>
      </c>
      <c r="BX15" s="216">
        <f t="shared" si="59"/>
        <v>0</v>
      </c>
      <c r="BY15" s="214">
        <f t="shared" si="60"/>
        <v>0</v>
      </c>
      <c r="BZ15" s="214">
        <f>IF(BW15&gt;0,'3. Finanšu-statistiskās konst.'!$C$21*'3. Finanšu-statistiskās konst.'!$C$6,0)</f>
        <v>0</v>
      </c>
      <c r="CA15" s="214">
        <f t="shared" si="61"/>
        <v>0</v>
      </c>
      <c r="CB15" s="214">
        <f t="shared" si="62"/>
        <v>0</v>
      </c>
      <c r="CC15" s="214">
        <f t="shared" si="63"/>
        <v>0</v>
      </c>
      <c r="CE15" s="214">
        <f>IF(AND($E15&gt;0,$F15&gt;0),'2. Datu ievade'!AB17,0)</f>
        <v>0</v>
      </c>
      <c r="CF15" s="216">
        <f t="shared" si="64"/>
        <v>0</v>
      </c>
      <c r="CG15" s="214">
        <f t="shared" si="65"/>
        <v>0</v>
      </c>
      <c r="CH15" s="214">
        <f>IF(CE15&gt;0,'3. Finanšu-statistiskās konst.'!$C$29*'3. Finanšu-statistiskās konst.'!$C$6,0)</f>
        <v>0</v>
      </c>
      <c r="CI15" s="214">
        <f t="shared" si="66"/>
        <v>0</v>
      </c>
      <c r="CJ15" s="216">
        <f t="shared" si="67"/>
        <v>0</v>
      </c>
      <c r="CK15" s="214">
        <f t="shared" si="68"/>
        <v>0</v>
      </c>
      <c r="CM15" s="231">
        <f>IF(AND($E15&gt;0,$F15&gt;0),'2. Datu ievade'!AC17,0)</f>
        <v>0</v>
      </c>
      <c r="CN15" s="216">
        <f t="shared" si="69"/>
        <v>0</v>
      </c>
      <c r="CO15" s="232">
        <f t="shared" si="70"/>
        <v>0</v>
      </c>
      <c r="CP15" s="214">
        <f>IF(CM15&gt;0,'3. Finanšu-statistiskās konst.'!$C$30*'3. Finanšu-statistiskās konst.'!$C$6,0)</f>
        <v>0</v>
      </c>
      <c r="CQ15" s="214">
        <f t="shared" si="71"/>
        <v>0</v>
      </c>
      <c r="CR15" s="216">
        <f t="shared" si="72"/>
        <v>0</v>
      </c>
      <c r="CS15" s="214">
        <f t="shared" si="73"/>
        <v>0</v>
      </c>
      <c r="CU15" s="214">
        <f t="shared" si="74"/>
        <v>0</v>
      </c>
      <c r="CV15" s="214">
        <f>IF(AND($E15&gt;0,$F15&gt;0),'2. Datu ievade'!AD17,0)</f>
        <v>0</v>
      </c>
      <c r="CX15" s="214">
        <f t="shared" si="75"/>
        <v>0</v>
      </c>
      <c r="CY15" s="214">
        <f>IF(AND($E15&gt;0,$F15&gt;0),'2. Datu ievade'!AE17,0)</f>
        <v>0</v>
      </c>
      <c r="DA15" s="214">
        <f t="shared" si="76"/>
        <v>0</v>
      </c>
      <c r="DB15" s="214">
        <f>IF(AND($E15&gt;0,$F15&gt;0),'2. Datu ievade'!AF17,0)</f>
        <v>0</v>
      </c>
    </row>
    <row r="16" spans="2:106" ht="14.25" customHeight="1" x14ac:dyDescent="0.25">
      <c r="B16" s="320"/>
      <c r="C16" s="325" t="str">
        <f>'2. Datu ievade'!C18:D18</f>
        <v xml:space="preserve">Lietotāja definēta papildus ģeotelpiskā vienība (citi saldūdeņu biotopi vai upju/ezeru tipi) </v>
      </c>
      <c r="D16" s="326"/>
      <c r="E16" s="213">
        <f>'2. Datu ievade'!E18</f>
        <v>0</v>
      </c>
      <c r="F16" s="214">
        <f>'2. Datu ievade'!F18</f>
        <v>0</v>
      </c>
      <c r="H16" s="231">
        <f>IF(AND($E16&gt;0,$F16&gt;0),'2. Datu ievade'!R18,0)</f>
        <v>0</v>
      </c>
      <c r="I16" s="214">
        <f t="shared" si="21"/>
        <v>0</v>
      </c>
      <c r="J16" s="232">
        <f t="shared" si="22"/>
        <v>0</v>
      </c>
      <c r="K16" s="214">
        <f>IF(H16&gt;0,'3. Finanšu-statistiskās konst.'!$C$19*'3. Finanšu-statistiskās konst.'!$C$6,0)</f>
        <v>0</v>
      </c>
      <c r="L16" s="214">
        <f t="shared" si="23"/>
        <v>0</v>
      </c>
      <c r="M16" s="216">
        <f t="shared" si="24"/>
        <v>0</v>
      </c>
      <c r="N16" s="214">
        <f t="shared" si="25"/>
        <v>0</v>
      </c>
      <c r="P16" s="214">
        <f>IF(AND($E16&gt;0,$F16&gt;0),'2. Datu ievade'!S18,0)</f>
        <v>0</v>
      </c>
      <c r="Q16" s="216">
        <f t="shared" si="26"/>
        <v>0</v>
      </c>
      <c r="R16" s="214">
        <f t="shared" si="27"/>
        <v>0</v>
      </c>
      <c r="S16" s="214">
        <f>IF(P16&gt;0,'3. Finanšu-statistiskās konst.'!$C$21*'3. Finanšu-statistiskās konst.'!$C$6,0)</f>
        <v>0</v>
      </c>
      <c r="T16" s="214">
        <f t="shared" si="28"/>
        <v>0</v>
      </c>
      <c r="U16" s="216">
        <f t="shared" si="29"/>
        <v>0</v>
      </c>
      <c r="V16" s="214">
        <f t="shared" si="30"/>
        <v>0</v>
      </c>
      <c r="X16" s="214">
        <f>IF(AND($E16&gt;0,$F16&gt;0),'2. Datu ievade'!T18,0)</f>
        <v>0</v>
      </c>
      <c r="Y16" s="214">
        <f>IF(X16&gt;0,X16*$E16*$F16*'3. Finanšu-statistiskās konst.'!C$12,0)</f>
        <v>0</v>
      </c>
      <c r="Z16" s="214">
        <f t="shared" si="31"/>
        <v>0</v>
      </c>
      <c r="AB16" s="214">
        <f>IF(AND($E16&gt;0,$F16&gt;0),'2. Datu ievade'!U18,0)</f>
        <v>0</v>
      </c>
      <c r="AC16" s="216">
        <f t="shared" si="32"/>
        <v>0</v>
      </c>
      <c r="AD16" s="214">
        <f t="shared" si="33"/>
        <v>0</v>
      </c>
      <c r="AE16" s="214">
        <f>IF(AB16&gt;0,'3. Finanšu-statistiskās konst.'!$C$22*'3. Finanšu-statistiskās konst.'!$C$6,0)</f>
        <v>0</v>
      </c>
      <c r="AF16" s="214">
        <f t="shared" si="34"/>
        <v>0</v>
      </c>
      <c r="AG16" s="216">
        <f t="shared" si="35"/>
        <v>0</v>
      </c>
      <c r="AH16" s="214">
        <f t="shared" si="36"/>
        <v>0</v>
      </c>
      <c r="AJ16" s="214">
        <f>IF(AND($E16&gt;0,$F16&gt;0),'2. Datu ievade'!W18,0)</f>
        <v>0</v>
      </c>
      <c r="AK16" s="214">
        <f>IF(AJ16&gt;0,AJ16*$E16*'2. Datu ievade'!V18,0)</f>
        <v>0</v>
      </c>
      <c r="AL16" s="214">
        <f>IF(AJ16&gt;0,AK16*'3. Finanšu-statistiskās konst.'!C$13*'3. Finanšu-statistiskās konst.'!$C$6,0)</f>
        <v>0</v>
      </c>
      <c r="AM16" s="214">
        <f t="shared" si="37"/>
        <v>0</v>
      </c>
      <c r="AO16" s="233">
        <f>IF(AND($E16&gt;0,$F16&gt;0),'2. Datu ievade'!X18,0)</f>
        <v>0</v>
      </c>
      <c r="AP16" s="214">
        <f>IF(AND($E16&gt;0,$F16&gt;0),'2. Datu ievade'!T18,0)</f>
        <v>0</v>
      </c>
      <c r="AQ16" s="214">
        <f t="shared" si="38"/>
        <v>0</v>
      </c>
      <c r="AR16" s="216">
        <f t="shared" si="39"/>
        <v>0</v>
      </c>
      <c r="AS16" s="214">
        <f t="shared" si="40"/>
        <v>0</v>
      </c>
      <c r="AT16" s="214">
        <f>IF(AQ16&gt;0,'3. Finanšu-statistiskās konst.'!$C$23*'3. Finanšu-statistiskās konst.'!$C$6,0)</f>
        <v>0</v>
      </c>
      <c r="AU16" s="214">
        <f t="shared" si="41"/>
        <v>0</v>
      </c>
      <c r="AV16" s="216">
        <f t="shared" si="42"/>
        <v>0</v>
      </c>
      <c r="AW16" s="214">
        <f t="shared" si="43"/>
        <v>0</v>
      </c>
      <c r="AY16" s="214">
        <f>IF(AND($E16&gt;0,$F16&gt;0),'2. Datu ievade'!Y18,0)</f>
        <v>0</v>
      </c>
      <c r="AZ16" s="216">
        <f t="shared" si="44"/>
        <v>0</v>
      </c>
      <c r="BA16" s="214">
        <f t="shared" si="45"/>
        <v>0</v>
      </c>
      <c r="BB16" s="214">
        <f>IF(AY16&gt;0,'3. Finanšu-statistiskās konst.'!$C$24*'3. Finanšu-statistiskās konst.'!$C$6,0)</f>
        <v>0</v>
      </c>
      <c r="BC16" s="214">
        <f t="shared" si="46"/>
        <v>0</v>
      </c>
      <c r="BD16" s="216">
        <f t="shared" si="47"/>
        <v>0</v>
      </c>
      <c r="BE16" s="214">
        <f t="shared" si="48"/>
        <v>0</v>
      </c>
      <c r="BG16" s="214">
        <f>IF(AND($E16&gt;0,$F16&gt;0),'2. Datu ievade'!Z18,0)</f>
        <v>0</v>
      </c>
      <c r="BH16" s="216">
        <f t="shared" si="49"/>
        <v>0</v>
      </c>
      <c r="BI16" s="214">
        <f t="shared" si="50"/>
        <v>0</v>
      </c>
      <c r="BJ16" s="266">
        <f>IF(BG16&gt;0,'3. Finanšu-statistiskās konst.'!$C$25*'3. Finanšu-statistiskās konst.'!$C$6,0)</f>
        <v>0</v>
      </c>
      <c r="BK16" s="214">
        <f t="shared" si="51"/>
        <v>0</v>
      </c>
      <c r="BL16" s="216">
        <f t="shared" si="52"/>
        <v>0</v>
      </c>
      <c r="BM16" s="214">
        <f t="shared" si="53"/>
        <v>0</v>
      </c>
      <c r="BO16" s="214">
        <f>IF(AND($E16&gt;0,$F16&gt;0),'2. Datu ievade'!AA18,0)</f>
        <v>0</v>
      </c>
      <c r="BP16" s="216">
        <f t="shared" si="54"/>
        <v>0</v>
      </c>
      <c r="BQ16" s="214">
        <f t="shared" si="55"/>
        <v>0</v>
      </c>
      <c r="BR16" s="214">
        <f>IF(BO16&gt;0,'3. Finanšu-statistiskās konst.'!$C$28*'3. Finanšu-statistiskās konst.'!$C$6,0)</f>
        <v>0</v>
      </c>
      <c r="BS16" s="214">
        <f t="shared" si="56"/>
        <v>0</v>
      </c>
      <c r="BT16" s="216">
        <f t="shared" si="57"/>
        <v>0</v>
      </c>
      <c r="BU16" s="214">
        <f t="shared" si="58"/>
        <v>0</v>
      </c>
      <c r="BW16" s="214">
        <f>IF(AND($E16&gt;0,$F16&gt;0),'2. Datu ievade'!S18,0)</f>
        <v>0</v>
      </c>
      <c r="BX16" s="216">
        <f t="shared" si="59"/>
        <v>0</v>
      </c>
      <c r="BY16" s="214">
        <f t="shared" si="60"/>
        <v>0</v>
      </c>
      <c r="BZ16" s="214">
        <f>IF(BW16&gt;0,'3. Finanšu-statistiskās konst.'!$C$21*'3. Finanšu-statistiskās konst.'!$C$6,0)</f>
        <v>0</v>
      </c>
      <c r="CA16" s="214">
        <f t="shared" si="61"/>
        <v>0</v>
      </c>
      <c r="CB16" s="214">
        <f t="shared" si="62"/>
        <v>0</v>
      </c>
      <c r="CC16" s="214">
        <f t="shared" si="63"/>
        <v>0</v>
      </c>
      <c r="CE16" s="214">
        <f>IF(AND($E16&gt;0,$F16&gt;0),'2. Datu ievade'!AB18,0)</f>
        <v>0</v>
      </c>
      <c r="CF16" s="216">
        <f t="shared" si="64"/>
        <v>0</v>
      </c>
      <c r="CG16" s="214">
        <f t="shared" si="65"/>
        <v>0</v>
      </c>
      <c r="CH16" s="214">
        <f>IF(CE16&gt;0,'3. Finanšu-statistiskās konst.'!$C$29*'3. Finanšu-statistiskās konst.'!$C$6,0)</f>
        <v>0</v>
      </c>
      <c r="CI16" s="214">
        <f t="shared" si="66"/>
        <v>0</v>
      </c>
      <c r="CJ16" s="216">
        <f t="shared" si="67"/>
        <v>0</v>
      </c>
      <c r="CK16" s="214">
        <f t="shared" si="68"/>
        <v>0</v>
      </c>
      <c r="CM16" s="231">
        <f>IF(AND($E16&gt;0,$F16&gt;0),'2. Datu ievade'!AC18,0)</f>
        <v>0</v>
      </c>
      <c r="CN16" s="216">
        <f t="shared" si="69"/>
        <v>0</v>
      </c>
      <c r="CO16" s="232">
        <f t="shared" si="70"/>
        <v>0</v>
      </c>
      <c r="CP16" s="214">
        <f>IF(CM16&gt;0,'3. Finanšu-statistiskās konst.'!$C$30*'3. Finanšu-statistiskās konst.'!$C$6,0)</f>
        <v>0</v>
      </c>
      <c r="CQ16" s="214">
        <f t="shared" si="71"/>
        <v>0</v>
      </c>
      <c r="CR16" s="216">
        <f t="shared" si="72"/>
        <v>0</v>
      </c>
      <c r="CS16" s="214">
        <f t="shared" si="73"/>
        <v>0</v>
      </c>
      <c r="CU16" s="214">
        <f t="shared" si="74"/>
        <v>0</v>
      </c>
      <c r="CV16" s="214">
        <f>IF(AND($E16&gt;0,$F16&gt;0),'2. Datu ievade'!AD18,0)</f>
        <v>0</v>
      </c>
      <c r="CX16" s="214">
        <f t="shared" si="75"/>
        <v>0</v>
      </c>
      <c r="CY16" s="214">
        <f>IF(AND($E16&gt;0,$F16&gt;0),'2. Datu ievade'!AE18,0)</f>
        <v>0</v>
      </c>
      <c r="DA16" s="214">
        <f t="shared" si="76"/>
        <v>0</v>
      </c>
      <c r="DB16" s="214">
        <f>IF(AND($E16&gt;0,$F16&gt;0),'2. Datu ievade'!AF18,0)</f>
        <v>0</v>
      </c>
    </row>
    <row r="17" spans="2:106" ht="14.25" customHeight="1" x14ac:dyDescent="0.25">
      <c r="B17" s="320"/>
      <c r="C17" s="325" t="str">
        <f>'2. Datu ievade'!C19:D19</f>
        <v xml:space="preserve">Lietotāja definēta papildus ģeotelpiskā vienība (citi saldūdeņu biotopi vai upju/ezeru tipi) </v>
      </c>
      <c r="D17" s="326"/>
      <c r="E17" s="213">
        <f>'2. Datu ievade'!E19</f>
        <v>0</v>
      </c>
      <c r="F17" s="214">
        <f>'2. Datu ievade'!F19</f>
        <v>0</v>
      </c>
      <c r="H17" s="231">
        <f>IF(AND($E17&gt;0,$F17&gt;0),'2. Datu ievade'!R19,0)</f>
        <v>0</v>
      </c>
      <c r="I17" s="214">
        <f t="shared" si="21"/>
        <v>0</v>
      </c>
      <c r="J17" s="232">
        <f t="shared" si="22"/>
        <v>0</v>
      </c>
      <c r="K17" s="214">
        <f>IF(H17&gt;0,'3. Finanšu-statistiskās konst.'!$C$19*'3. Finanšu-statistiskās konst.'!$C$6,0)</f>
        <v>0</v>
      </c>
      <c r="L17" s="214">
        <f t="shared" si="23"/>
        <v>0</v>
      </c>
      <c r="M17" s="216">
        <f t="shared" si="24"/>
        <v>0</v>
      </c>
      <c r="N17" s="214">
        <f t="shared" si="25"/>
        <v>0</v>
      </c>
      <c r="P17" s="214">
        <f>IF(AND($E17&gt;0,$F17&gt;0),'2. Datu ievade'!S19,0)</f>
        <v>0</v>
      </c>
      <c r="Q17" s="216">
        <f t="shared" si="26"/>
        <v>0</v>
      </c>
      <c r="R17" s="214">
        <f t="shared" si="27"/>
        <v>0</v>
      </c>
      <c r="S17" s="214">
        <f>IF(P17&gt;0,'3. Finanšu-statistiskās konst.'!$C$21*'3. Finanšu-statistiskās konst.'!$C$6,0)</f>
        <v>0</v>
      </c>
      <c r="T17" s="214">
        <f t="shared" si="28"/>
        <v>0</v>
      </c>
      <c r="U17" s="216">
        <f t="shared" si="29"/>
        <v>0</v>
      </c>
      <c r="V17" s="214">
        <f t="shared" si="30"/>
        <v>0</v>
      </c>
      <c r="X17" s="214">
        <f>IF(AND($E17&gt;0,$F17&gt;0),'2. Datu ievade'!T19,0)</f>
        <v>0</v>
      </c>
      <c r="Y17" s="214">
        <f>IF(X17&gt;0,X17*$E17*$F17*'3. Finanšu-statistiskās konst.'!C$12,0)</f>
        <v>0</v>
      </c>
      <c r="Z17" s="214">
        <f t="shared" si="31"/>
        <v>0</v>
      </c>
      <c r="AB17" s="214">
        <f>IF(AND($E17&gt;0,$F17&gt;0),'2. Datu ievade'!U19,0)</f>
        <v>0</v>
      </c>
      <c r="AC17" s="216">
        <f t="shared" si="32"/>
        <v>0</v>
      </c>
      <c r="AD17" s="214">
        <f t="shared" si="33"/>
        <v>0</v>
      </c>
      <c r="AE17" s="214">
        <f>IF(AB17&gt;0,'3. Finanšu-statistiskās konst.'!$C$22*'3. Finanšu-statistiskās konst.'!$C$6,0)</f>
        <v>0</v>
      </c>
      <c r="AF17" s="214">
        <f t="shared" si="34"/>
        <v>0</v>
      </c>
      <c r="AG17" s="216">
        <f t="shared" si="35"/>
        <v>0</v>
      </c>
      <c r="AH17" s="214">
        <f t="shared" si="36"/>
        <v>0</v>
      </c>
      <c r="AJ17" s="214">
        <f>IF(AND($E17&gt;0,$F17&gt;0),'2. Datu ievade'!W19,0)</f>
        <v>0</v>
      </c>
      <c r="AK17" s="214">
        <f>IF(AJ17&gt;0,AJ17*$E17*'2. Datu ievade'!V19,0)</f>
        <v>0</v>
      </c>
      <c r="AL17" s="214">
        <f>IF(AJ17&gt;0,AK17*'3. Finanšu-statistiskās konst.'!C$13*'3. Finanšu-statistiskās konst.'!$C$6,0)</f>
        <v>0</v>
      </c>
      <c r="AM17" s="214">
        <f t="shared" si="37"/>
        <v>0</v>
      </c>
      <c r="AO17" s="233">
        <f>IF(AND($E17&gt;0,$F17&gt;0),'2. Datu ievade'!X19,0)</f>
        <v>0</v>
      </c>
      <c r="AP17" s="214">
        <f>IF(AND($E17&gt;0,$F17&gt;0),'2. Datu ievade'!T19,0)</f>
        <v>0</v>
      </c>
      <c r="AQ17" s="214">
        <f t="shared" si="38"/>
        <v>0</v>
      </c>
      <c r="AR17" s="216">
        <f t="shared" si="39"/>
        <v>0</v>
      </c>
      <c r="AS17" s="214">
        <f t="shared" si="40"/>
        <v>0</v>
      </c>
      <c r="AT17" s="214">
        <f>IF(AQ17&gt;0,'3. Finanšu-statistiskās konst.'!$C$23*'3. Finanšu-statistiskās konst.'!$C$6,0)</f>
        <v>0</v>
      </c>
      <c r="AU17" s="214">
        <f t="shared" si="41"/>
        <v>0</v>
      </c>
      <c r="AV17" s="216">
        <f t="shared" si="42"/>
        <v>0</v>
      </c>
      <c r="AW17" s="214">
        <f t="shared" si="43"/>
        <v>0</v>
      </c>
      <c r="AY17" s="214">
        <f>IF(AND($E17&gt;0,$F17&gt;0),'2. Datu ievade'!Y19,0)</f>
        <v>0</v>
      </c>
      <c r="AZ17" s="216">
        <f t="shared" si="44"/>
        <v>0</v>
      </c>
      <c r="BA17" s="214">
        <f t="shared" si="45"/>
        <v>0</v>
      </c>
      <c r="BB17" s="214">
        <f>IF(AY17&gt;0,'3. Finanšu-statistiskās konst.'!$C$24*'3. Finanšu-statistiskās konst.'!$C$6,0)</f>
        <v>0</v>
      </c>
      <c r="BC17" s="214">
        <f t="shared" si="46"/>
        <v>0</v>
      </c>
      <c r="BD17" s="216">
        <f t="shared" si="47"/>
        <v>0</v>
      </c>
      <c r="BE17" s="214">
        <f t="shared" si="48"/>
        <v>0</v>
      </c>
      <c r="BG17" s="214">
        <f>IF(AND($E17&gt;0,$F17&gt;0),'2. Datu ievade'!Z19,0)</f>
        <v>0</v>
      </c>
      <c r="BH17" s="216">
        <f t="shared" si="49"/>
        <v>0</v>
      </c>
      <c r="BI17" s="214">
        <f t="shared" si="50"/>
        <v>0</v>
      </c>
      <c r="BJ17" s="266">
        <f>IF(BG17&gt;0,'3. Finanšu-statistiskās konst.'!$C$25*'3. Finanšu-statistiskās konst.'!$C$6,0)</f>
        <v>0</v>
      </c>
      <c r="BK17" s="214">
        <f t="shared" si="51"/>
        <v>0</v>
      </c>
      <c r="BL17" s="216">
        <f t="shared" si="52"/>
        <v>0</v>
      </c>
      <c r="BM17" s="214">
        <f t="shared" si="53"/>
        <v>0</v>
      </c>
      <c r="BO17" s="214">
        <f>IF(AND($E17&gt;0,$F17&gt;0),'2. Datu ievade'!AA19,0)</f>
        <v>0</v>
      </c>
      <c r="BP17" s="216">
        <f t="shared" si="54"/>
        <v>0</v>
      </c>
      <c r="BQ17" s="214">
        <f t="shared" si="55"/>
        <v>0</v>
      </c>
      <c r="BR17" s="214">
        <f>IF(BO17&gt;0,'3. Finanšu-statistiskās konst.'!$C$28*'3. Finanšu-statistiskās konst.'!$C$6,0)</f>
        <v>0</v>
      </c>
      <c r="BS17" s="214">
        <f t="shared" si="56"/>
        <v>0</v>
      </c>
      <c r="BT17" s="216">
        <f t="shared" si="57"/>
        <v>0</v>
      </c>
      <c r="BU17" s="214">
        <f t="shared" si="58"/>
        <v>0</v>
      </c>
      <c r="BW17" s="214">
        <f>IF(AND($E17&gt;0,$F17&gt;0),'2. Datu ievade'!S19,0)</f>
        <v>0</v>
      </c>
      <c r="BX17" s="216">
        <f t="shared" si="59"/>
        <v>0</v>
      </c>
      <c r="BY17" s="214">
        <f t="shared" si="60"/>
        <v>0</v>
      </c>
      <c r="BZ17" s="214">
        <f>IF(BW17&gt;0,'3. Finanšu-statistiskās konst.'!$C$21*'3. Finanšu-statistiskās konst.'!$C$6,0)</f>
        <v>0</v>
      </c>
      <c r="CA17" s="214">
        <f t="shared" si="61"/>
        <v>0</v>
      </c>
      <c r="CB17" s="214">
        <f t="shared" si="62"/>
        <v>0</v>
      </c>
      <c r="CC17" s="214">
        <f t="shared" si="63"/>
        <v>0</v>
      </c>
      <c r="CE17" s="214">
        <f>IF(AND($E17&gt;0,$F17&gt;0),'2. Datu ievade'!AB19,0)</f>
        <v>0</v>
      </c>
      <c r="CF17" s="216">
        <f t="shared" si="64"/>
        <v>0</v>
      </c>
      <c r="CG17" s="214">
        <f t="shared" si="65"/>
        <v>0</v>
      </c>
      <c r="CH17" s="214">
        <f>IF(CE17&gt;0,'3. Finanšu-statistiskās konst.'!$C$29*'3. Finanšu-statistiskās konst.'!$C$6,0)</f>
        <v>0</v>
      </c>
      <c r="CI17" s="214">
        <f t="shared" si="66"/>
        <v>0</v>
      </c>
      <c r="CJ17" s="216">
        <f t="shared" si="67"/>
        <v>0</v>
      </c>
      <c r="CK17" s="214">
        <f t="shared" si="68"/>
        <v>0</v>
      </c>
      <c r="CM17" s="231">
        <f>IF(AND($E17&gt;0,$F17&gt;0),'2. Datu ievade'!AC19,0)</f>
        <v>0</v>
      </c>
      <c r="CN17" s="216">
        <f t="shared" si="69"/>
        <v>0</v>
      </c>
      <c r="CO17" s="232">
        <f t="shared" si="70"/>
        <v>0</v>
      </c>
      <c r="CP17" s="214">
        <f>IF(CM17&gt;0,'3. Finanšu-statistiskās konst.'!$C$30*'3. Finanšu-statistiskās konst.'!$C$6,0)</f>
        <v>0</v>
      </c>
      <c r="CQ17" s="214">
        <f t="shared" si="71"/>
        <v>0</v>
      </c>
      <c r="CR17" s="216">
        <f t="shared" si="72"/>
        <v>0</v>
      </c>
      <c r="CS17" s="214">
        <f t="shared" si="73"/>
        <v>0</v>
      </c>
      <c r="CU17" s="214">
        <f t="shared" si="74"/>
        <v>0</v>
      </c>
      <c r="CV17" s="214">
        <f>IF(AND($E17&gt;0,$F17&gt;0),'2. Datu ievade'!AD19,0)</f>
        <v>0</v>
      </c>
      <c r="CX17" s="214">
        <f t="shared" si="75"/>
        <v>0</v>
      </c>
      <c r="CY17" s="214">
        <f>IF(AND($E17&gt;0,$F17&gt;0),'2. Datu ievade'!AE19,0)</f>
        <v>0</v>
      </c>
      <c r="DA17" s="214">
        <f t="shared" si="76"/>
        <v>0</v>
      </c>
      <c r="DB17" s="214">
        <f>IF(AND($E17&gt;0,$F17&gt;0),'2. Datu ievade'!AF19,0)</f>
        <v>0</v>
      </c>
    </row>
    <row r="18" spans="2:106" ht="14.25" customHeight="1" x14ac:dyDescent="0.25">
      <c r="B18" s="321"/>
      <c r="C18" s="325" t="str">
        <f>'2. Datu ievade'!C20:D20</f>
        <v xml:space="preserve">Lietotāja definēta papildus ģeotelpiskā vienība (citi saldūdeņu biotopi vai upju/ezeru tipi) </v>
      </c>
      <c r="D18" s="326"/>
      <c r="E18" s="213">
        <f>'2. Datu ievade'!E20</f>
        <v>0</v>
      </c>
      <c r="F18" s="214">
        <f>'2. Datu ievade'!F20</f>
        <v>0</v>
      </c>
      <c r="H18" s="231">
        <f>IF(AND($E18&gt;0,$F18&gt;0),'2. Datu ievade'!R20,0)</f>
        <v>0</v>
      </c>
      <c r="I18" s="214">
        <f t="shared" si="21"/>
        <v>0</v>
      </c>
      <c r="J18" s="232">
        <f t="shared" si="22"/>
        <v>0</v>
      </c>
      <c r="K18" s="214">
        <f>IF(H18&gt;0,'3. Finanšu-statistiskās konst.'!$C$19*'3. Finanšu-statistiskās konst.'!$C$6,0)</f>
        <v>0</v>
      </c>
      <c r="L18" s="214">
        <f t="shared" si="23"/>
        <v>0</v>
      </c>
      <c r="M18" s="216">
        <f t="shared" si="24"/>
        <v>0</v>
      </c>
      <c r="N18" s="214">
        <f t="shared" si="25"/>
        <v>0</v>
      </c>
      <c r="P18" s="214">
        <f>IF(AND($E18&gt;0,$F18&gt;0),'2. Datu ievade'!S20,0)</f>
        <v>0</v>
      </c>
      <c r="Q18" s="216">
        <f t="shared" si="26"/>
        <v>0</v>
      </c>
      <c r="R18" s="214">
        <f t="shared" si="27"/>
        <v>0</v>
      </c>
      <c r="S18" s="214">
        <f>IF(P18&gt;0,'3. Finanšu-statistiskās konst.'!$C$21*'3. Finanšu-statistiskās konst.'!$C$6,0)</f>
        <v>0</v>
      </c>
      <c r="T18" s="214">
        <f t="shared" si="28"/>
        <v>0</v>
      </c>
      <c r="U18" s="216">
        <f t="shared" si="29"/>
        <v>0</v>
      </c>
      <c r="V18" s="214">
        <f t="shared" si="30"/>
        <v>0</v>
      </c>
      <c r="X18" s="214">
        <f>IF(AND($E18&gt;0,$F18&gt;0),'2. Datu ievade'!T20,0)</f>
        <v>0</v>
      </c>
      <c r="Y18" s="214">
        <f>IF(X18&gt;0,X18*$E18*$F18*'3. Finanšu-statistiskās konst.'!C$12,0)</f>
        <v>0</v>
      </c>
      <c r="Z18" s="214">
        <f t="shared" si="31"/>
        <v>0</v>
      </c>
      <c r="AB18" s="214">
        <f>IF(AND($E18&gt;0,$F18&gt;0),'2. Datu ievade'!U20,0)</f>
        <v>0</v>
      </c>
      <c r="AC18" s="216">
        <f t="shared" si="32"/>
        <v>0</v>
      </c>
      <c r="AD18" s="214">
        <f t="shared" si="33"/>
        <v>0</v>
      </c>
      <c r="AE18" s="214">
        <f>IF(AB18&gt;0,'3. Finanšu-statistiskās konst.'!$C$22*'3. Finanšu-statistiskās konst.'!$C$6,0)</f>
        <v>0</v>
      </c>
      <c r="AF18" s="214">
        <f t="shared" si="34"/>
        <v>0</v>
      </c>
      <c r="AG18" s="216">
        <f t="shared" si="35"/>
        <v>0</v>
      </c>
      <c r="AH18" s="214">
        <f t="shared" si="36"/>
        <v>0</v>
      </c>
      <c r="AJ18" s="214">
        <f>IF(AND($E18&gt;0,$F18&gt;0),'2. Datu ievade'!W20,0)</f>
        <v>0</v>
      </c>
      <c r="AK18" s="214">
        <f>IF(AJ18&gt;0,AJ18*$E18*'2. Datu ievade'!V20,0)</f>
        <v>0</v>
      </c>
      <c r="AL18" s="214">
        <f>IF(AJ18&gt;0,AK18*'3. Finanšu-statistiskās konst.'!C$13*'3. Finanšu-statistiskās konst.'!$C$6,0)</f>
        <v>0</v>
      </c>
      <c r="AM18" s="214">
        <f t="shared" si="37"/>
        <v>0</v>
      </c>
      <c r="AO18" s="233">
        <f>IF(AND($E18&gt;0,$F18&gt;0),'2. Datu ievade'!X20,0)</f>
        <v>0</v>
      </c>
      <c r="AP18" s="214">
        <f>IF(AND($E18&gt;0,$F18&gt;0),'2. Datu ievade'!T20,0)</f>
        <v>0</v>
      </c>
      <c r="AQ18" s="214">
        <f t="shared" si="38"/>
        <v>0</v>
      </c>
      <c r="AR18" s="216">
        <f t="shared" si="39"/>
        <v>0</v>
      </c>
      <c r="AS18" s="214">
        <f t="shared" si="40"/>
        <v>0</v>
      </c>
      <c r="AT18" s="214">
        <f>IF(AQ18&gt;0,'3. Finanšu-statistiskās konst.'!$C$23*'3. Finanšu-statistiskās konst.'!$C$6,0)</f>
        <v>0</v>
      </c>
      <c r="AU18" s="214">
        <f t="shared" si="41"/>
        <v>0</v>
      </c>
      <c r="AV18" s="216">
        <f t="shared" si="42"/>
        <v>0</v>
      </c>
      <c r="AW18" s="214">
        <f t="shared" si="43"/>
        <v>0</v>
      </c>
      <c r="AY18" s="214">
        <f>IF(AND($E18&gt;0,$F18&gt;0),'2. Datu ievade'!Y20,0)</f>
        <v>0</v>
      </c>
      <c r="AZ18" s="216">
        <f t="shared" si="44"/>
        <v>0</v>
      </c>
      <c r="BA18" s="214">
        <f t="shared" si="45"/>
        <v>0</v>
      </c>
      <c r="BB18" s="214">
        <f>IF(AY18&gt;0,'3. Finanšu-statistiskās konst.'!$C$24*'3. Finanšu-statistiskās konst.'!$C$6,0)</f>
        <v>0</v>
      </c>
      <c r="BC18" s="214">
        <f t="shared" si="46"/>
        <v>0</v>
      </c>
      <c r="BD18" s="216">
        <f t="shared" si="47"/>
        <v>0</v>
      </c>
      <c r="BE18" s="214">
        <f t="shared" si="48"/>
        <v>0</v>
      </c>
      <c r="BG18" s="214">
        <f>IF(AND($E18&gt;0,$F18&gt;0),'2. Datu ievade'!Z20,0)</f>
        <v>0</v>
      </c>
      <c r="BH18" s="216">
        <f t="shared" si="49"/>
        <v>0</v>
      </c>
      <c r="BI18" s="214">
        <f t="shared" si="50"/>
        <v>0</v>
      </c>
      <c r="BJ18" s="266">
        <f>IF(BG18&gt;0,'3. Finanšu-statistiskās konst.'!$C$25*'3. Finanšu-statistiskās konst.'!$C$6,0)</f>
        <v>0</v>
      </c>
      <c r="BK18" s="214">
        <f t="shared" si="51"/>
        <v>0</v>
      </c>
      <c r="BL18" s="216">
        <f t="shared" si="52"/>
        <v>0</v>
      </c>
      <c r="BM18" s="214">
        <f t="shared" si="53"/>
        <v>0</v>
      </c>
      <c r="BO18" s="214">
        <f>IF(AND($E18&gt;0,$F18&gt;0),'2. Datu ievade'!AA20,0)</f>
        <v>0</v>
      </c>
      <c r="BP18" s="216">
        <f t="shared" si="54"/>
        <v>0</v>
      </c>
      <c r="BQ18" s="214">
        <f t="shared" si="55"/>
        <v>0</v>
      </c>
      <c r="BR18" s="214">
        <f>IF(BO18&gt;0,'3. Finanšu-statistiskās konst.'!$C$28*'3. Finanšu-statistiskās konst.'!$C$6,0)</f>
        <v>0</v>
      </c>
      <c r="BS18" s="214">
        <f t="shared" si="56"/>
        <v>0</v>
      </c>
      <c r="BT18" s="216">
        <f t="shared" si="57"/>
        <v>0</v>
      </c>
      <c r="BU18" s="214">
        <f t="shared" si="58"/>
        <v>0</v>
      </c>
      <c r="BW18" s="214">
        <f>IF(AND($E18&gt;0,$F18&gt;0),'2. Datu ievade'!S20,0)</f>
        <v>0</v>
      </c>
      <c r="BX18" s="216">
        <f t="shared" si="59"/>
        <v>0</v>
      </c>
      <c r="BY18" s="214">
        <f t="shared" si="60"/>
        <v>0</v>
      </c>
      <c r="BZ18" s="214">
        <f>IF(BW18&gt;0,'3. Finanšu-statistiskās konst.'!$C$21*'3. Finanšu-statistiskās konst.'!$C$6,0)</f>
        <v>0</v>
      </c>
      <c r="CA18" s="214">
        <f t="shared" si="61"/>
        <v>0</v>
      </c>
      <c r="CB18" s="214">
        <f t="shared" si="62"/>
        <v>0</v>
      </c>
      <c r="CC18" s="214">
        <f t="shared" si="63"/>
        <v>0</v>
      </c>
      <c r="CE18" s="214">
        <f>IF(AND($E18&gt;0,$F18&gt;0),'2. Datu ievade'!AB20,0)</f>
        <v>0</v>
      </c>
      <c r="CF18" s="216">
        <f t="shared" si="64"/>
        <v>0</v>
      </c>
      <c r="CG18" s="214">
        <f t="shared" si="65"/>
        <v>0</v>
      </c>
      <c r="CH18" s="214">
        <f>IF(CE18&gt;0,'3. Finanšu-statistiskās konst.'!$C$29*'3. Finanšu-statistiskās konst.'!$C$6,0)</f>
        <v>0</v>
      </c>
      <c r="CI18" s="214">
        <f t="shared" si="66"/>
        <v>0</v>
      </c>
      <c r="CJ18" s="216">
        <f t="shared" si="67"/>
        <v>0</v>
      </c>
      <c r="CK18" s="214">
        <f t="shared" si="68"/>
        <v>0</v>
      </c>
      <c r="CM18" s="231">
        <f>IF(AND($E18&gt;0,$F18&gt;0),'2. Datu ievade'!AC20,0)</f>
        <v>0</v>
      </c>
      <c r="CN18" s="216">
        <f t="shared" si="69"/>
        <v>0</v>
      </c>
      <c r="CO18" s="232">
        <f t="shared" si="70"/>
        <v>0</v>
      </c>
      <c r="CP18" s="214">
        <f>IF(CM18&gt;0,'3. Finanšu-statistiskās konst.'!$C$30*'3. Finanšu-statistiskās konst.'!$C$6,0)</f>
        <v>0</v>
      </c>
      <c r="CQ18" s="214">
        <f t="shared" si="71"/>
        <v>0</v>
      </c>
      <c r="CR18" s="216">
        <f t="shared" si="72"/>
        <v>0</v>
      </c>
      <c r="CS18" s="214">
        <f t="shared" si="73"/>
        <v>0</v>
      </c>
      <c r="CU18" s="214">
        <f t="shared" si="74"/>
        <v>0</v>
      </c>
      <c r="CV18" s="214">
        <f>IF(AND($E18&gt;0,$F18&gt;0),'2. Datu ievade'!AD20,0)</f>
        <v>0</v>
      </c>
      <c r="CX18" s="214">
        <f t="shared" si="75"/>
        <v>0</v>
      </c>
      <c r="CY18" s="214">
        <f>IF(AND($E18&gt;0,$F18&gt;0),'2. Datu ievade'!AE20,0)</f>
        <v>0</v>
      </c>
      <c r="DA18" s="214">
        <f t="shared" si="76"/>
        <v>0</v>
      </c>
      <c r="DB18" s="214">
        <f>IF(AND($E18&gt;0,$F18&gt;0),'2. Datu ievade'!AF20,0)</f>
        <v>0</v>
      </c>
    </row>
    <row r="19" spans="2:106" ht="14.25" customHeight="1" x14ac:dyDescent="0.25">
      <c r="B19" s="327" t="str">
        <f>'2. Datu ievade'!B21</f>
        <v>Meži</v>
      </c>
      <c r="C19" s="331" t="str">
        <f>'2. Datu ievade'!C21</f>
        <v>Mežainas piejūras kāpas (biotops 2180)/Veci vai dabiski boreāli meži (biotops 9010*)</v>
      </c>
      <c r="D19" s="156" t="str">
        <f>'2. Datu ievade'!D21</f>
        <v>pieaugusi un pāraugusi audze</v>
      </c>
      <c r="E19" s="213">
        <f>'2. Datu ievade'!E21</f>
        <v>1</v>
      </c>
      <c r="F19" s="214">
        <f>'2. Datu ievade'!F21</f>
        <v>12.05</v>
      </c>
      <c r="H19" s="231">
        <f>IF(AND($E19&gt;0,$F19&gt;0),'2. Datu ievade'!R21,0)</f>
        <v>1</v>
      </c>
      <c r="I19" s="214">
        <f t="shared" si="21"/>
        <v>777.10450000000003</v>
      </c>
      <c r="J19" s="232">
        <f t="shared" si="22"/>
        <v>12.05</v>
      </c>
      <c r="K19" s="266">
        <f>IF(H19&gt;0,'3. Finanšu-statistiskās konst.'!$C$20*'3. Finanšu-statistiskās konst.'!$C$6,0)</f>
        <v>64.489999999999995</v>
      </c>
      <c r="L19" s="214">
        <f t="shared" si="23"/>
        <v>46.038831344424196</v>
      </c>
      <c r="M19" s="216">
        <f t="shared" si="24"/>
        <v>554.76791770031161</v>
      </c>
      <c r="N19" s="214">
        <f t="shared" si="25"/>
        <v>46.038831344424196</v>
      </c>
      <c r="P19" s="214">
        <f>IF(AND($E19&gt;0,$F19&gt;0),'2. Datu ievade'!S21,0)</f>
        <v>0</v>
      </c>
      <c r="Q19" s="216">
        <f t="shared" si="26"/>
        <v>0</v>
      </c>
      <c r="R19" s="214">
        <f t="shared" si="27"/>
        <v>0</v>
      </c>
      <c r="S19" s="214">
        <f>IF(P19&gt;0,'3. Finanšu-statistiskās konst.'!$C$21*'3. Finanšu-statistiskās konst.'!$C$6,0)</f>
        <v>0</v>
      </c>
      <c r="T19" s="214">
        <f t="shared" si="28"/>
        <v>0</v>
      </c>
      <c r="U19" s="216">
        <f t="shared" si="29"/>
        <v>0</v>
      </c>
      <c r="V19" s="214">
        <f t="shared" si="30"/>
        <v>0</v>
      </c>
      <c r="X19" s="214">
        <f>IF(AND($E19&gt;0,$F19&gt;0),'2. Datu ievade'!T21,0)</f>
        <v>0.7</v>
      </c>
      <c r="Y19" s="214">
        <f>IF(X19&gt;0,X19*$E19*$F19*'3. Finanšu-statistiskās konst.'!C$12,0)</f>
        <v>205233.67200000002</v>
      </c>
      <c r="Z19" s="214">
        <f t="shared" si="31"/>
        <v>17031.84</v>
      </c>
      <c r="AB19" s="214">
        <f>IF(AND($E19&gt;0,$F19&gt;0),'2. Datu ievade'!U21,0)</f>
        <v>0</v>
      </c>
      <c r="AC19" s="216">
        <f t="shared" si="32"/>
        <v>0</v>
      </c>
      <c r="AD19" s="214">
        <f t="shared" si="33"/>
        <v>0</v>
      </c>
      <c r="AE19" s="214">
        <f>IF(AB19&gt;0,'3. Finanšu-statistiskās konst.'!$C$22*'3. Finanšu-statistiskās konst.'!$C$6,0)</f>
        <v>0</v>
      </c>
      <c r="AF19" s="214">
        <f t="shared" si="34"/>
        <v>0</v>
      </c>
      <c r="AG19" s="216">
        <f t="shared" si="35"/>
        <v>0</v>
      </c>
      <c r="AH19" s="214">
        <f t="shared" si="36"/>
        <v>0</v>
      </c>
      <c r="AJ19" s="214">
        <f>IF(AND($E19&gt;0,$F19&gt;0),'2. Datu ievade'!W21,0)</f>
        <v>0</v>
      </c>
      <c r="AK19" s="214">
        <f>IF(AJ19&gt;0,AJ19*$E19*'2. Datu ievade'!V21,0)</f>
        <v>0</v>
      </c>
      <c r="AL19" s="214">
        <f>IF(AJ19&gt;0,AK19*'3. Finanšu-statistiskās konst.'!C$13*'3. Finanšu-statistiskās konst.'!$C$6,0)</f>
        <v>0</v>
      </c>
      <c r="AM19" s="214">
        <f t="shared" si="37"/>
        <v>0</v>
      </c>
      <c r="AO19" s="233">
        <f>IF(AND($E19&gt;0,$F19&gt;0),'2. Datu ievade'!X21,0)</f>
        <v>2</v>
      </c>
      <c r="AP19" s="214">
        <f>IF(AND($E19&gt;0,$F19&gt;0),'2. Datu ievade'!T21,0)</f>
        <v>0.7</v>
      </c>
      <c r="AQ19" s="214">
        <f t="shared" si="38"/>
        <v>1.4</v>
      </c>
      <c r="AR19" s="216">
        <f t="shared" si="39"/>
        <v>1759.3000000000002</v>
      </c>
      <c r="AS19" s="214">
        <f t="shared" si="40"/>
        <v>16.87</v>
      </c>
      <c r="AT19" s="214">
        <f>IF(AQ19&gt;0,'3. Finanšu-statistiskās konst.'!$C$23*'3. Finanšu-statistiskās konst.'!$C$6,0)</f>
        <v>146</v>
      </c>
      <c r="AU19" s="214">
        <f t="shared" si="41"/>
        <v>96.293013555787283</v>
      </c>
      <c r="AV19" s="216">
        <f t="shared" si="42"/>
        <v>1624.4631386861315</v>
      </c>
      <c r="AW19" s="214">
        <f t="shared" si="43"/>
        <v>134.8102189781022</v>
      </c>
      <c r="AY19" s="214">
        <f>IF(AND($E19&gt;0,$F19&gt;0),'2. Datu ievade'!Y21,0)</f>
        <v>1</v>
      </c>
      <c r="AZ19" s="216">
        <f t="shared" si="44"/>
        <v>83055.227500000008</v>
      </c>
      <c r="BA19" s="214">
        <f t="shared" si="45"/>
        <v>12.05</v>
      </c>
      <c r="BB19" s="214">
        <f>IF(AY19&gt;0,'3. Finanšu-statistiskās konst.'!$C$24*'3. Finanšu-statistiskās konst.'!$C$6,0)</f>
        <v>6892.55</v>
      </c>
      <c r="BC19" s="214">
        <f t="shared" si="46"/>
        <v>4893.2968223300177</v>
      </c>
      <c r="BD19" s="216">
        <f t="shared" si="47"/>
        <v>58964.22670907672</v>
      </c>
      <c r="BE19" s="214">
        <f t="shared" si="48"/>
        <v>4893.2968223300177</v>
      </c>
      <c r="BG19" s="214">
        <f>IF(AND($E19&gt;0,$F19&gt;0),'2. Datu ievade'!Z21,0)</f>
        <v>2</v>
      </c>
      <c r="BH19" s="216">
        <f t="shared" si="49"/>
        <v>2959.2390000000005</v>
      </c>
      <c r="BI19" s="214">
        <f t="shared" si="50"/>
        <v>24.1</v>
      </c>
      <c r="BJ19" s="266">
        <f>IF(BG19&gt;0,'3. Finanšu-statistiskās konst.'!$C$25*'3. Finanšu-statistiskās konst.'!$C$6,0)</f>
        <v>245.58</v>
      </c>
      <c r="BK19" s="214">
        <f t="shared" si="51"/>
        <v>93.495481059336242</v>
      </c>
      <c r="BL19" s="216">
        <f t="shared" si="52"/>
        <v>2253.2410935300036</v>
      </c>
      <c r="BM19" s="214">
        <f t="shared" si="53"/>
        <v>186.99096211867248</v>
      </c>
      <c r="BO19" s="214">
        <f>IF(AND($E19&gt;0,$F19&gt;0),'2. Datu ievade'!AA21,0)</f>
        <v>3</v>
      </c>
      <c r="BP19" s="216">
        <f t="shared" si="54"/>
        <v>1665.31</v>
      </c>
      <c r="BQ19" s="214">
        <f t="shared" si="55"/>
        <v>36.150000000000006</v>
      </c>
      <c r="BR19" s="214">
        <f>IF(BO19&gt;0,'3. Finanšu-statistiskās konst.'!$C$28*'3. Finanšu-statistiskās konst.'!$C$6,0)</f>
        <v>138.19999999999999</v>
      </c>
      <c r="BS19" s="214">
        <f t="shared" si="56"/>
        <v>57.280725546702811</v>
      </c>
      <c r="BT19" s="216">
        <f t="shared" si="57"/>
        <v>2070.6982285133067</v>
      </c>
      <c r="BU19" s="214">
        <f t="shared" si="58"/>
        <v>171.84217664010842</v>
      </c>
      <c r="BW19" s="214">
        <f>IF(AND($E19&gt;0,$F19&gt;0),'2. Datu ievade'!S21,0)</f>
        <v>0</v>
      </c>
      <c r="BX19" s="216">
        <f t="shared" si="59"/>
        <v>0</v>
      </c>
      <c r="BY19" s="214">
        <f t="shared" si="60"/>
        <v>0</v>
      </c>
      <c r="BZ19" s="214">
        <f>IF(BW19&gt;0,'3. Finanšu-statistiskās konst.'!$C$21*'3. Finanšu-statistiskās konst.'!$C$6,0)</f>
        <v>0</v>
      </c>
      <c r="CA19" s="214">
        <f t="shared" si="61"/>
        <v>0</v>
      </c>
      <c r="CB19" s="214">
        <f t="shared" si="62"/>
        <v>0</v>
      </c>
      <c r="CC19" s="214">
        <f t="shared" si="63"/>
        <v>0</v>
      </c>
      <c r="CE19" s="214">
        <f>IF(AND($E19&gt;0,$F19&gt;0),'2. Datu ievade'!AB21,0)</f>
        <v>3</v>
      </c>
      <c r="CF19" s="216">
        <f t="shared" si="64"/>
        <v>5980.4150000000009</v>
      </c>
      <c r="CG19" s="214">
        <f t="shared" si="65"/>
        <v>36.150000000000006</v>
      </c>
      <c r="CH19" s="214">
        <f>IF(CE19&gt;0,'3. Finanšu-statistiskās konst.'!$C$29*'3. Finanšu-statistiskās konst.'!$C$6,0)</f>
        <v>496.3</v>
      </c>
      <c r="CI19" s="214">
        <f t="shared" si="66"/>
        <v>146.99446856250916</v>
      </c>
      <c r="CJ19" s="216">
        <f t="shared" si="67"/>
        <v>5313.850038534707</v>
      </c>
      <c r="CK19" s="214">
        <f t="shared" si="68"/>
        <v>440.98340568752752</v>
      </c>
      <c r="CM19" s="231">
        <f>IF(AND($E19&gt;0,$F19&gt;0),'2. Datu ievade'!AC21,0)</f>
        <v>2.9</v>
      </c>
      <c r="CN19" s="216">
        <f t="shared" si="69"/>
        <v>21573.115000000002</v>
      </c>
      <c r="CO19" s="232">
        <f t="shared" si="70"/>
        <v>34.945</v>
      </c>
      <c r="CP19" s="214">
        <f>IF(CM19&gt;0,'3. Finanšu-statistiskās konst.'!$C$30*'3. Finanšu-statistiskās konst.'!$C$6,0)</f>
        <v>1790.3</v>
      </c>
      <c r="CQ19" s="214">
        <f t="shared" si="71"/>
        <v>235.36993348576181</v>
      </c>
      <c r="CR19" s="216">
        <f t="shared" si="72"/>
        <v>8225.002325659947</v>
      </c>
      <c r="CS19" s="214">
        <f t="shared" si="73"/>
        <v>682.5728071087093</v>
      </c>
      <c r="CU19" s="214">
        <f t="shared" si="74"/>
        <v>0</v>
      </c>
      <c r="CV19" s="214">
        <f>IF(AND($E19&gt;0,$F19&gt;0),'2. Datu ievade'!AD21,0)</f>
        <v>0</v>
      </c>
      <c r="CX19" s="214">
        <f t="shared" si="75"/>
        <v>0</v>
      </c>
      <c r="CY19" s="214">
        <f>IF(AND($E19&gt;0,$F19&gt;0),'2. Datu ievade'!AE21,0)</f>
        <v>0</v>
      </c>
      <c r="DA19" s="214">
        <f t="shared" si="76"/>
        <v>0</v>
      </c>
      <c r="DB19" s="214">
        <f>IF(AND($E19&gt;0,$F19&gt;0),'2. Datu ievade'!AF21,0)</f>
        <v>0</v>
      </c>
    </row>
    <row r="20" spans="2:106" x14ac:dyDescent="0.25">
      <c r="B20" s="328"/>
      <c r="C20" s="331"/>
      <c r="D20" s="156" t="str">
        <f>'2. Datu ievade'!D22</f>
        <v>vidēja vecuma un briestaudzes</v>
      </c>
      <c r="E20" s="213">
        <f>'2. Datu ievade'!E22</f>
        <v>1</v>
      </c>
      <c r="F20" s="214">
        <f>'2. Datu ievade'!F22</f>
        <v>12.43</v>
      </c>
      <c r="H20" s="231">
        <f>IF(AND($E20&gt;0,$F20&gt;0),'2. Datu ievade'!R22,0)</f>
        <v>1.5</v>
      </c>
      <c r="I20" s="214">
        <f t="shared" si="21"/>
        <v>801.61069999999995</v>
      </c>
      <c r="J20" s="232">
        <f t="shared" si="22"/>
        <v>18.645</v>
      </c>
      <c r="K20" s="266">
        <f>IF(H20&gt;0,'3. Finanšu-statistiskās konst.'!$C$20*'3. Finanšu-statistiskās konst.'!$C$6,0)</f>
        <v>64.489999999999995</v>
      </c>
      <c r="L20" s="214">
        <f t="shared" si="23"/>
        <v>46.038831344424196</v>
      </c>
      <c r="M20" s="216">
        <f t="shared" si="24"/>
        <v>858.39401041678911</v>
      </c>
      <c r="N20" s="214">
        <f t="shared" si="25"/>
        <v>69.058247016636301</v>
      </c>
      <c r="P20" s="214">
        <f>IF(AND($E20&gt;0,$F20&gt;0),'2. Datu ievade'!S22,0)</f>
        <v>0</v>
      </c>
      <c r="Q20" s="216">
        <f t="shared" si="26"/>
        <v>0</v>
      </c>
      <c r="R20" s="214">
        <f t="shared" si="27"/>
        <v>0</v>
      </c>
      <c r="S20" s="214">
        <f>IF(P20&gt;0,'3. Finanšu-statistiskās konst.'!$C$21*'3. Finanšu-statistiskās konst.'!$C$6,0)</f>
        <v>0</v>
      </c>
      <c r="T20" s="214">
        <f t="shared" si="28"/>
        <v>0</v>
      </c>
      <c r="U20" s="216">
        <f t="shared" si="29"/>
        <v>0</v>
      </c>
      <c r="V20" s="214">
        <f t="shared" si="30"/>
        <v>0</v>
      </c>
      <c r="X20" s="214">
        <f>IF(AND($E20&gt;0,$F20&gt;0),'2. Datu ievade'!T22,0)</f>
        <v>0.8</v>
      </c>
      <c r="Y20" s="214">
        <f>IF(X20&gt;0,X20*$E20*$F20*'3. Finanšu-statistiskās konst.'!C$12,0)</f>
        <v>241949.45280000003</v>
      </c>
      <c r="Z20" s="214">
        <f t="shared" si="31"/>
        <v>19464.960000000003</v>
      </c>
      <c r="AB20" s="214">
        <f>IF(AND($E20&gt;0,$F20&gt;0),'2. Datu ievade'!U22,0)</f>
        <v>0</v>
      </c>
      <c r="AC20" s="216">
        <f t="shared" si="32"/>
        <v>0</v>
      </c>
      <c r="AD20" s="214">
        <f t="shared" si="33"/>
        <v>0</v>
      </c>
      <c r="AE20" s="214">
        <f>IF(AB20&gt;0,'3. Finanšu-statistiskās konst.'!$C$22*'3. Finanšu-statistiskās konst.'!$C$6,0)</f>
        <v>0</v>
      </c>
      <c r="AF20" s="214">
        <f t="shared" si="34"/>
        <v>0</v>
      </c>
      <c r="AG20" s="216">
        <f t="shared" si="35"/>
        <v>0</v>
      </c>
      <c r="AH20" s="214">
        <f t="shared" si="36"/>
        <v>0</v>
      </c>
      <c r="AJ20" s="214">
        <f>IF(AND($E20&gt;0,$F20&gt;0),'2. Datu ievade'!W22,0)</f>
        <v>0</v>
      </c>
      <c r="AK20" s="214">
        <f>IF(AJ20&gt;0,AJ20*$E20*'2. Datu ievade'!V22,0)</f>
        <v>0</v>
      </c>
      <c r="AL20" s="214">
        <f>IF(AJ20&gt;0,AK20*'3. Finanšu-statistiskās konst.'!C$13*'3. Finanšu-statistiskās konst.'!$C$6,0)</f>
        <v>0</v>
      </c>
      <c r="AM20" s="214">
        <f t="shared" si="37"/>
        <v>0</v>
      </c>
      <c r="AO20" s="233">
        <f>IF(AND($E20&gt;0,$F20&gt;0),'2. Datu ievade'!X22,0)</f>
        <v>2</v>
      </c>
      <c r="AP20" s="214">
        <f>IF(AND($E20&gt;0,$F20&gt;0),'2. Datu ievade'!T22,0)</f>
        <v>0.8</v>
      </c>
      <c r="AQ20" s="214">
        <f t="shared" si="38"/>
        <v>1.6</v>
      </c>
      <c r="AR20" s="216">
        <f t="shared" si="39"/>
        <v>1814.78</v>
      </c>
      <c r="AS20" s="214">
        <f t="shared" si="40"/>
        <v>19.888000000000002</v>
      </c>
      <c r="AT20" s="214">
        <f>IF(AQ20&gt;0,'3. Finanšu-statistiskās konst.'!$C$23*'3. Finanšu-statistiskās konst.'!$C$6,0)</f>
        <v>146</v>
      </c>
      <c r="AU20" s="214">
        <f t="shared" si="41"/>
        <v>96.293013555787283</v>
      </c>
      <c r="AV20" s="216">
        <f t="shared" si="42"/>
        <v>1915.0754535974977</v>
      </c>
      <c r="AW20" s="214">
        <f t="shared" si="43"/>
        <v>154.06882168925966</v>
      </c>
      <c r="AY20" s="214">
        <f>IF(AND($E20&gt;0,$F20&gt;0),'2. Datu ievade'!Y22,0)</f>
        <v>2</v>
      </c>
      <c r="AZ20" s="216">
        <f t="shared" si="44"/>
        <v>85674.396500000003</v>
      </c>
      <c r="BA20" s="214">
        <f t="shared" si="45"/>
        <v>24.86</v>
      </c>
      <c r="BB20" s="214">
        <f>IF(AY20&gt;0,'3. Finanšu-statistiskās konst.'!$C$24*'3. Finanšu-statistiskās konst.'!$C$6,0)</f>
        <v>6892.55</v>
      </c>
      <c r="BC20" s="214">
        <f t="shared" si="46"/>
        <v>4893.2968223300177</v>
      </c>
      <c r="BD20" s="216">
        <f t="shared" si="47"/>
        <v>121647.35900312423</v>
      </c>
      <c r="BE20" s="214">
        <f t="shared" si="48"/>
        <v>9786.5936446600354</v>
      </c>
      <c r="BG20" s="214">
        <f>IF(AND($E20&gt;0,$F20&gt;0),'2. Datu ievade'!Z22,0)</f>
        <v>3</v>
      </c>
      <c r="BH20" s="216">
        <f t="shared" si="49"/>
        <v>3052.5594000000001</v>
      </c>
      <c r="BI20" s="214">
        <f t="shared" si="50"/>
        <v>37.29</v>
      </c>
      <c r="BJ20" s="266">
        <f>IF(BG20&gt;0,'3. Finanšu-statistiskās konst.'!$C$25*'3. Finanšu-statistiskās konst.'!$C$6,0)</f>
        <v>245.58</v>
      </c>
      <c r="BK20" s="214">
        <f t="shared" si="51"/>
        <v>93.495481059336242</v>
      </c>
      <c r="BL20" s="216">
        <f t="shared" si="52"/>
        <v>3486.4464887026484</v>
      </c>
      <c r="BM20" s="214">
        <f t="shared" si="53"/>
        <v>280.4864431780087</v>
      </c>
      <c r="BO20" s="214">
        <f>IF(AND($E20&gt;0,$F20&gt;0),'2. Datu ievade'!AA22,0)</f>
        <v>3</v>
      </c>
      <c r="BP20" s="216">
        <f t="shared" si="54"/>
        <v>1717.8259999999998</v>
      </c>
      <c r="BQ20" s="214">
        <f t="shared" si="55"/>
        <v>37.29</v>
      </c>
      <c r="BR20" s="214">
        <f>IF(BO20&gt;0,'3. Finanšu-statistiskās konst.'!$C$28*'3. Finanšu-statistiskās konst.'!$C$6,0)</f>
        <v>138.19999999999999</v>
      </c>
      <c r="BS20" s="214">
        <f t="shared" si="56"/>
        <v>57.280725546702811</v>
      </c>
      <c r="BT20" s="216">
        <f t="shared" si="57"/>
        <v>2135.9982556365476</v>
      </c>
      <c r="BU20" s="214">
        <f t="shared" si="58"/>
        <v>171.84217664010842</v>
      </c>
      <c r="BW20" s="214">
        <f>IF(AND($E20&gt;0,$F20&gt;0),'2. Datu ievade'!S22,0)</f>
        <v>0</v>
      </c>
      <c r="BX20" s="216">
        <f t="shared" si="59"/>
        <v>0</v>
      </c>
      <c r="BY20" s="214">
        <f t="shared" si="60"/>
        <v>0</v>
      </c>
      <c r="BZ20" s="214">
        <f>IF(BW20&gt;0,'3. Finanšu-statistiskās konst.'!$C$21*'3. Finanšu-statistiskās konst.'!$C$6,0)</f>
        <v>0</v>
      </c>
      <c r="CA20" s="214">
        <f t="shared" si="61"/>
        <v>0</v>
      </c>
      <c r="CB20" s="214">
        <f t="shared" si="62"/>
        <v>0</v>
      </c>
      <c r="CC20" s="214">
        <f t="shared" si="63"/>
        <v>0</v>
      </c>
      <c r="CE20" s="214">
        <f>IF(AND($E20&gt;0,$F20&gt;0),'2. Datu ievade'!AB22,0)</f>
        <v>3</v>
      </c>
      <c r="CF20" s="216">
        <f t="shared" si="64"/>
        <v>6169.009</v>
      </c>
      <c r="CG20" s="214">
        <f t="shared" si="65"/>
        <v>37.29</v>
      </c>
      <c r="CH20" s="214">
        <f>IF(CE20&gt;0,'3. Finanšu-statistiskās konst.'!$C$29*'3. Finanšu-statistiskās konst.'!$C$6,0)</f>
        <v>496.3</v>
      </c>
      <c r="CI20" s="214">
        <f t="shared" si="66"/>
        <v>146.99446856250916</v>
      </c>
      <c r="CJ20" s="216">
        <f t="shared" si="67"/>
        <v>5481.4237326959665</v>
      </c>
      <c r="CK20" s="214">
        <f t="shared" si="68"/>
        <v>440.98340568752747</v>
      </c>
      <c r="CM20" s="231">
        <f>IF(AND($E20&gt;0,$F20&gt;0),'2. Datu ievade'!AC22,0)</f>
        <v>11</v>
      </c>
      <c r="CN20" s="216">
        <f t="shared" si="69"/>
        <v>22253.429</v>
      </c>
      <c r="CO20" s="232">
        <f t="shared" si="70"/>
        <v>136.72999999999999</v>
      </c>
      <c r="CP20" s="214">
        <f>IF(CM20&gt;0,'3. Finanšu-statistiskās konst.'!$C$30*'3. Finanšu-statistiskās konst.'!$C$6,0)</f>
        <v>1790.3</v>
      </c>
      <c r="CQ20" s="214">
        <f t="shared" si="71"/>
        <v>235.36993348576181</v>
      </c>
      <c r="CR20" s="216">
        <f t="shared" si="72"/>
        <v>32182.13100550821</v>
      </c>
      <c r="CS20" s="214">
        <f t="shared" si="73"/>
        <v>2589.0692683433799</v>
      </c>
      <c r="CU20" s="214">
        <f t="shared" si="74"/>
        <v>0</v>
      </c>
      <c r="CV20" s="214">
        <f>IF(AND($E20&gt;0,$F20&gt;0),'2. Datu ievade'!AD22,0)</f>
        <v>0</v>
      </c>
      <c r="CX20" s="214">
        <f t="shared" si="75"/>
        <v>0</v>
      </c>
      <c r="CY20" s="214">
        <f>IF(AND($E20&gt;0,$F20&gt;0),'2. Datu ievade'!AE22,0)</f>
        <v>0</v>
      </c>
      <c r="DA20" s="214">
        <f t="shared" si="76"/>
        <v>0</v>
      </c>
      <c r="DB20" s="214">
        <f>IF(AND($E20&gt;0,$F20&gt;0),'2. Datu ievade'!AF22,0)</f>
        <v>0</v>
      </c>
    </row>
    <row r="21" spans="2:106" ht="14.25" customHeight="1" x14ac:dyDescent="0.25">
      <c r="B21" s="328"/>
      <c r="C21" s="331" t="str">
        <f>'2. Datu ievade'!C23</f>
        <v>Mežainas piejūras kāpas (biotops 2180)</v>
      </c>
      <c r="D21" s="156" t="str">
        <f>'2. Datu ievade'!D23</f>
        <v>pieaugusi un pāraugusi audze</v>
      </c>
      <c r="E21" s="213">
        <f>'2. Datu ievade'!E23</f>
        <v>1</v>
      </c>
      <c r="F21" s="214">
        <f>'2. Datu ievade'!F23</f>
        <v>13.39</v>
      </c>
      <c r="H21" s="231">
        <f>IF(AND($E21&gt;0,$F21&gt;0),'2. Datu ievade'!R23,0)</f>
        <v>1.5</v>
      </c>
      <c r="I21" s="214">
        <f t="shared" si="21"/>
        <v>863.52109999999993</v>
      </c>
      <c r="J21" s="232">
        <f t="shared" si="22"/>
        <v>20.085000000000001</v>
      </c>
      <c r="K21" s="266">
        <f>IF(H21&gt;0,'3. Finanšu-statistiskās konst.'!$C$20*'3. Finanšu-statistiskās konst.'!$C$6,0)</f>
        <v>64.489999999999995</v>
      </c>
      <c r="L21" s="214">
        <f t="shared" si="23"/>
        <v>46.038831344424196</v>
      </c>
      <c r="M21" s="216">
        <f t="shared" si="24"/>
        <v>924.68992755275997</v>
      </c>
      <c r="N21" s="214">
        <f t="shared" si="25"/>
        <v>69.058247016636287</v>
      </c>
      <c r="P21" s="214">
        <f>IF(AND($E21&gt;0,$F21&gt;0),'2. Datu ievade'!S23,0)</f>
        <v>0</v>
      </c>
      <c r="Q21" s="216">
        <f t="shared" si="26"/>
        <v>0</v>
      </c>
      <c r="R21" s="214">
        <f t="shared" si="27"/>
        <v>0</v>
      </c>
      <c r="S21" s="214">
        <f>IF(P21&gt;0,'3. Finanšu-statistiskās konst.'!$C$21*'3. Finanšu-statistiskās konst.'!$C$6,0)</f>
        <v>0</v>
      </c>
      <c r="T21" s="214">
        <f t="shared" si="28"/>
        <v>0</v>
      </c>
      <c r="U21" s="216">
        <f t="shared" si="29"/>
        <v>0</v>
      </c>
      <c r="V21" s="214">
        <f t="shared" si="30"/>
        <v>0</v>
      </c>
      <c r="X21" s="214">
        <f>IF(AND($E21&gt;0,$F21&gt;0),'2. Datu ievade'!T23,0)</f>
        <v>0.7</v>
      </c>
      <c r="Y21" s="214">
        <f>IF(X21&gt;0,X21*$E21*$F21*'3. Finanšu-statistiskās konst.'!C$12,0)</f>
        <v>228056.3376</v>
      </c>
      <c r="Z21" s="214">
        <f t="shared" si="31"/>
        <v>17031.84</v>
      </c>
      <c r="AB21" s="214">
        <f>IF(AND($E21&gt;0,$F21&gt;0),'2. Datu ievade'!U23,0)</f>
        <v>0</v>
      </c>
      <c r="AC21" s="216">
        <f t="shared" si="32"/>
        <v>0</v>
      </c>
      <c r="AD21" s="214">
        <f t="shared" si="33"/>
        <v>0</v>
      </c>
      <c r="AE21" s="214">
        <f>IF(AB21&gt;0,'3. Finanšu-statistiskās konst.'!$C$22*'3. Finanšu-statistiskās konst.'!$C$6,0)</f>
        <v>0</v>
      </c>
      <c r="AF21" s="214">
        <f t="shared" si="34"/>
        <v>0</v>
      </c>
      <c r="AG21" s="216">
        <f t="shared" si="35"/>
        <v>0</v>
      </c>
      <c r="AH21" s="214">
        <f t="shared" si="36"/>
        <v>0</v>
      </c>
      <c r="AJ21" s="214">
        <f>IF(AND($E21&gt;0,$F21&gt;0),'2. Datu ievade'!W23,0)</f>
        <v>0</v>
      </c>
      <c r="AK21" s="214">
        <f>IF(AJ21&gt;0,AJ21*$E21*'2. Datu ievade'!V23,0)</f>
        <v>0</v>
      </c>
      <c r="AL21" s="214">
        <f>IF(AJ21&gt;0,AK21*'3. Finanšu-statistiskās konst.'!C$13*'3. Finanšu-statistiskās konst.'!$C$6,0)</f>
        <v>0</v>
      </c>
      <c r="AM21" s="214">
        <f t="shared" si="37"/>
        <v>0</v>
      </c>
      <c r="AO21" s="233">
        <f>IF(AND($E21&gt;0,$F21&gt;0),'2. Datu ievade'!X23,0)</f>
        <v>2</v>
      </c>
      <c r="AP21" s="214">
        <f>IF(AND($E21&gt;0,$F21&gt;0),'2. Datu ievade'!T23,0)</f>
        <v>0.7</v>
      </c>
      <c r="AQ21" s="214">
        <f t="shared" si="38"/>
        <v>1.4</v>
      </c>
      <c r="AR21" s="216">
        <f t="shared" si="39"/>
        <v>1954.94</v>
      </c>
      <c r="AS21" s="214">
        <f t="shared" si="40"/>
        <v>18.745999999999999</v>
      </c>
      <c r="AT21" s="214">
        <f>IF(AQ21&gt;0,'3. Finanšu-statistiskās konst.'!$C$23*'3. Finanšu-statistiskās konst.'!$C$6,0)</f>
        <v>146</v>
      </c>
      <c r="AU21" s="214">
        <f t="shared" si="41"/>
        <v>96.293013555787283</v>
      </c>
      <c r="AV21" s="216">
        <f t="shared" si="42"/>
        <v>1805.1088321167883</v>
      </c>
      <c r="AW21" s="214">
        <f t="shared" si="43"/>
        <v>134.8102189781022</v>
      </c>
      <c r="AY21" s="214">
        <f>IF(AND($E21&gt;0,$F21&gt;0),'2. Datu ievade'!Y23,0)</f>
        <v>1</v>
      </c>
      <c r="AZ21" s="216">
        <f t="shared" si="44"/>
        <v>92291.244500000001</v>
      </c>
      <c r="BA21" s="214">
        <f t="shared" si="45"/>
        <v>13.39</v>
      </c>
      <c r="BB21" s="214">
        <f>IF(AY21&gt;0,'3. Finanšu-statistiskās konst.'!$C$24*'3. Finanšu-statistiskās konst.'!$C$6,0)</f>
        <v>6892.55</v>
      </c>
      <c r="BC21" s="214">
        <f t="shared" si="46"/>
        <v>4893.2968223300177</v>
      </c>
      <c r="BD21" s="216">
        <f t="shared" si="47"/>
        <v>65521.244450998936</v>
      </c>
      <c r="BE21" s="214">
        <f t="shared" si="48"/>
        <v>4893.2968223300177</v>
      </c>
      <c r="BG21" s="214">
        <f>IF(AND($E21&gt;0,$F21&gt;0),'2. Datu ievade'!Z23,0)</f>
        <v>2</v>
      </c>
      <c r="BH21" s="216">
        <f t="shared" si="49"/>
        <v>3288.3162000000002</v>
      </c>
      <c r="BI21" s="214">
        <f t="shared" si="50"/>
        <v>26.78</v>
      </c>
      <c r="BJ21" s="266">
        <f>IF(BG21&gt;0,'3. Finanšu-statistiskās konst.'!$C$25*'3. Finanšu-statistiskās konst.'!$C$6,0)</f>
        <v>245.58</v>
      </c>
      <c r="BK21" s="214">
        <f t="shared" si="51"/>
        <v>93.495481059336242</v>
      </c>
      <c r="BL21" s="216">
        <f t="shared" si="52"/>
        <v>2503.8089827690246</v>
      </c>
      <c r="BM21" s="214">
        <f t="shared" si="53"/>
        <v>186.99096211867248</v>
      </c>
      <c r="BO21" s="214">
        <f>IF(AND($E21&gt;0,$F21&gt;0),'2. Datu ievade'!AA23,0)</f>
        <v>3</v>
      </c>
      <c r="BP21" s="216">
        <f t="shared" si="54"/>
        <v>1850.4979999999998</v>
      </c>
      <c r="BQ21" s="214">
        <f t="shared" si="55"/>
        <v>40.17</v>
      </c>
      <c r="BR21" s="214">
        <f>IF(BO21&gt;0,'3. Finanšu-statistiskās konst.'!$C$28*'3. Finanšu-statistiskās konst.'!$C$6,0)</f>
        <v>138.19999999999999</v>
      </c>
      <c r="BS21" s="214">
        <f t="shared" si="56"/>
        <v>57.280725546702811</v>
      </c>
      <c r="BT21" s="216">
        <f t="shared" si="57"/>
        <v>2300.9667452110521</v>
      </c>
      <c r="BU21" s="214">
        <f t="shared" si="58"/>
        <v>171.84217664010845</v>
      </c>
      <c r="BW21" s="214">
        <f>IF(AND($E21&gt;0,$F21&gt;0),'2. Datu ievade'!S23,0)</f>
        <v>0</v>
      </c>
      <c r="BX21" s="216">
        <f t="shared" si="59"/>
        <v>0</v>
      </c>
      <c r="BY21" s="214">
        <f t="shared" si="60"/>
        <v>0</v>
      </c>
      <c r="BZ21" s="214">
        <f>IF(BW21&gt;0,'3. Finanšu-statistiskās konst.'!$C$21*'3. Finanšu-statistiskās konst.'!$C$6,0)</f>
        <v>0</v>
      </c>
      <c r="CA21" s="214">
        <f t="shared" si="61"/>
        <v>0</v>
      </c>
      <c r="CB21" s="214">
        <f t="shared" si="62"/>
        <v>0</v>
      </c>
      <c r="CC21" s="214">
        <f t="shared" si="63"/>
        <v>0</v>
      </c>
      <c r="CE21" s="214">
        <f>IF(AND($E21&gt;0,$F21&gt;0),'2. Datu ievade'!AB23,0)</f>
        <v>3</v>
      </c>
      <c r="CF21" s="216">
        <f t="shared" si="64"/>
        <v>6645.4570000000003</v>
      </c>
      <c r="CG21" s="214">
        <f t="shared" si="65"/>
        <v>40.17</v>
      </c>
      <c r="CH21" s="214">
        <f>IF(CE21&gt;0,'3. Finanšu-statistiskās konst.'!$C$29*'3. Finanšu-statistiskās konst.'!$C$6,0)</f>
        <v>496.3</v>
      </c>
      <c r="CI21" s="214">
        <f t="shared" si="66"/>
        <v>146.99446856250916</v>
      </c>
      <c r="CJ21" s="216">
        <f t="shared" si="67"/>
        <v>5904.7678021559932</v>
      </c>
      <c r="CK21" s="214">
        <f t="shared" si="68"/>
        <v>440.98340568752747</v>
      </c>
      <c r="CM21" s="231">
        <f>IF(AND($E21&gt;0,$F21&gt;0),'2. Datu ievade'!AC23,0)</f>
        <v>2.9</v>
      </c>
      <c r="CN21" s="216">
        <f t="shared" si="69"/>
        <v>23972.117000000002</v>
      </c>
      <c r="CO21" s="232">
        <f t="shared" si="70"/>
        <v>38.831000000000003</v>
      </c>
      <c r="CP21" s="214">
        <f>IF(CM21&gt;0,'3. Finanšu-statistiskās konst.'!$C$30*'3. Finanšu-statistiskās konst.'!$C$6,0)</f>
        <v>1790.3</v>
      </c>
      <c r="CQ21" s="214">
        <f t="shared" si="71"/>
        <v>235.36993348576181</v>
      </c>
      <c r="CR21" s="216">
        <f t="shared" si="72"/>
        <v>9139.6498871856165</v>
      </c>
      <c r="CS21" s="214">
        <f t="shared" si="73"/>
        <v>682.57280710870918</v>
      </c>
      <c r="CU21" s="214">
        <f t="shared" si="74"/>
        <v>0</v>
      </c>
      <c r="CV21" s="214">
        <f>IF(AND($E21&gt;0,$F21&gt;0),'2. Datu ievade'!AD23,0)</f>
        <v>0</v>
      </c>
      <c r="CX21" s="214">
        <f t="shared" si="75"/>
        <v>0</v>
      </c>
      <c r="CY21" s="214">
        <f>IF(AND($E21&gt;0,$F21&gt;0),'2. Datu ievade'!AE23,0)</f>
        <v>0</v>
      </c>
      <c r="DA21" s="214">
        <f t="shared" si="76"/>
        <v>0</v>
      </c>
      <c r="DB21" s="214">
        <f>IF(AND($E21&gt;0,$F21&gt;0),'2. Datu ievade'!AF23,0)</f>
        <v>0</v>
      </c>
    </row>
    <row r="22" spans="2:106" x14ac:dyDescent="0.25">
      <c r="B22" s="328"/>
      <c r="C22" s="331"/>
      <c r="D22" s="156" t="str">
        <f>'2. Datu ievade'!D24</f>
        <v>vidēja vecuma un briestaudzes</v>
      </c>
      <c r="E22" s="213">
        <f>'2. Datu ievade'!E24</f>
        <v>1</v>
      </c>
      <c r="F22" s="214">
        <f>'2. Datu ievade'!F24</f>
        <v>22.85</v>
      </c>
      <c r="H22" s="231">
        <f>IF(AND($E22&gt;0,$F22&gt;0),'2. Datu ievade'!R24,0)</f>
        <v>1.5</v>
      </c>
      <c r="I22" s="214">
        <f t="shared" si="21"/>
        <v>1473.5964999999999</v>
      </c>
      <c r="J22" s="232">
        <f t="shared" si="22"/>
        <v>34.275000000000006</v>
      </c>
      <c r="K22" s="266">
        <f>IF(H22&gt;0,'3. Finanšu-statistiskās konst.'!$C$20*'3. Finanšu-statistiskās konst.'!$C$6,0)</f>
        <v>64.489999999999995</v>
      </c>
      <c r="L22" s="214">
        <f t="shared" si="23"/>
        <v>46.038831344424196</v>
      </c>
      <c r="M22" s="216">
        <f t="shared" si="24"/>
        <v>1577.9809443301397</v>
      </c>
      <c r="N22" s="214">
        <f t="shared" si="25"/>
        <v>69.058247016636301</v>
      </c>
      <c r="P22" s="214">
        <f>IF(AND($E22&gt;0,$F22&gt;0),'2. Datu ievade'!S24,0)</f>
        <v>0</v>
      </c>
      <c r="Q22" s="216">
        <f t="shared" si="26"/>
        <v>0</v>
      </c>
      <c r="R22" s="214">
        <f t="shared" si="27"/>
        <v>0</v>
      </c>
      <c r="S22" s="214">
        <f>IF(P22&gt;0,'3. Finanšu-statistiskās konst.'!$C$21*'3. Finanšu-statistiskās konst.'!$C$6,0)</f>
        <v>0</v>
      </c>
      <c r="T22" s="214">
        <f t="shared" si="28"/>
        <v>0</v>
      </c>
      <c r="U22" s="216">
        <f t="shared" si="29"/>
        <v>0</v>
      </c>
      <c r="V22" s="214">
        <f t="shared" si="30"/>
        <v>0</v>
      </c>
      <c r="X22" s="214">
        <f>IF(AND($E22&gt;0,$F22&gt;0),'2. Datu ievade'!T24,0)</f>
        <v>0.8</v>
      </c>
      <c r="Y22" s="214">
        <f>IF(X22&gt;0,X22*$E22*$F22*'3. Finanšu-statistiskās konst.'!C$12,0)</f>
        <v>444774.33600000007</v>
      </c>
      <c r="Z22" s="214">
        <f t="shared" si="31"/>
        <v>19464.960000000003</v>
      </c>
      <c r="AB22" s="214">
        <f>IF(AND($E22&gt;0,$F22&gt;0),'2. Datu ievade'!U24,0)</f>
        <v>0</v>
      </c>
      <c r="AC22" s="216">
        <f t="shared" si="32"/>
        <v>0</v>
      </c>
      <c r="AD22" s="214">
        <f t="shared" si="33"/>
        <v>0</v>
      </c>
      <c r="AE22" s="214">
        <f>IF(AB22&gt;0,'3. Finanšu-statistiskās konst.'!$C$22*'3. Finanšu-statistiskās konst.'!$C$6,0)</f>
        <v>0</v>
      </c>
      <c r="AF22" s="214">
        <f t="shared" si="34"/>
        <v>0</v>
      </c>
      <c r="AG22" s="216">
        <f t="shared" si="35"/>
        <v>0</v>
      </c>
      <c r="AH22" s="214">
        <f t="shared" si="36"/>
        <v>0</v>
      </c>
      <c r="AJ22" s="214">
        <f>IF(AND($E22&gt;0,$F22&gt;0),'2. Datu ievade'!W24,0)</f>
        <v>0</v>
      </c>
      <c r="AK22" s="214">
        <f>IF(AJ22&gt;0,AJ22*$E22*'2. Datu ievade'!V24,0)</f>
        <v>0</v>
      </c>
      <c r="AL22" s="214">
        <f>IF(AJ22&gt;0,AK22*'3. Finanšu-statistiskās konst.'!C$13*'3. Finanšu-statistiskās konst.'!$C$6,0)</f>
        <v>0</v>
      </c>
      <c r="AM22" s="214">
        <f t="shared" si="37"/>
        <v>0</v>
      </c>
      <c r="AO22" s="233">
        <f>IF(AND($E22&gt;0,$F22&gt;0),'2. Datu ievade'!X24,0)</f>
        <v>2</v>
      </c>
      <c r="AP22" s="214">
        <f>IF(AND($E22&gt;0,$F22&gt;0),'2. Datu ievade'!T24,0)</f>
        <v>0.8</v>
      </c>
      <c r="AQ22" s="214">
        <f t="shared" si="38"/>
        <v>1.6</v>
      </c>
      <c r="AR22" s="216">
        <f t="shared" si="39"/>
        <v>3336.1000000000004</v>
      </c>
      <c r="AS22" s="214">
        <f t="shared" si="40"/>
        <v>36.56</v>
      </c>
      <c r="AT22" s="214">
        <f>IF(AQ22&gt;0,'3. Finanšu-statistiskās konst.'!$C$23*'3. Finanšu-statistiskās konst.'!$C$6,0)</f>
        <v>146</v>
      </c>
      <c r="AU22" s="214">
        <f t="shared" si="41"/>
        <v>96.293013555787283</v>
      </c>
      <c r="AV22" s="216">
        <f t="shared" si="42"/>
        <v>3520.4725755995833</v>
      </c>
      <c r="AW22" s="214">
        <f t="shared" si="43"/>
        <v>154.06882168925966</v>
      </c>
      <c r="AY22" s="214">
        <f>IF(AND($E22&gt;0,$F22&gt;0),'2. Datu ievade'!Y24,0)</f>
        <v>2</v>
      </c>
      <c r="AZ22" s="216">
        <f t="shared" si="44"/>
        <v>157494.76750000002</v>
      </c>
      <c r="BA22" s="214">
        <f t="shared" si="45"/>
        <v>45.7</v>
      </c>
      <c r="BB22" s="214">
        <f>IF(AY22&gt;0,'3. Finanšu-statistiskās konst.'!$C$24*'3. Finanšu-statistiskās konst.'!$C$6,0)</f>
        <v>6892.55</v>
      </c>
      <c r="BC22" s="214">
        <f t="shared" si="46"/>
        <v>4893.2968223300177</v>
      </c>
      <c r="BD22" s="216">
        <f t="shared" si="47"/>
        <v>223623.66478048183</v>
      </c>
      <c r="BE22" s="214">
        <f t="shared" si="48"/>
        <v>9786.5936446600354</v>
      </c>
      <c r="BG22" s="214">
        <f>IF(AND($E22&gt;0,$F22&gt;0),'2. Datu ievade'!Z24,0)</f>
        <v>3</v>
      </c>
      <c r="BH22" s="216">
        <f t="shared" si="49"/>
        <v>5611.5030000000006</v>
      </c>
      <c r="BI22" s="214">
        <f t="shared" si="50"/>
        <v>68.550000000000011</v>
      </c>
      <c r="BJ22" s="266">
        <f>IF(BG22&gt;0,'3. Finanšu-statistiskās konst.'!$C$25*'3. Finanšu-statistiskās konst.'!$C$6,0)</f>
        <v>245.58</v>
      </c>
      <c r="BK22" s="214">
        <f t="shared" si="51"/>
        <v>93.495481059336242</v>
      </c>
      <c r="BL22" s="216">
        <f t="shared" si="52"/>
        <v>6409.1152266175004</v>
      </c>
      <c r="BM22" s="214">
        <f t="shared" si="53"/>
        <v>280.48644317800876</v>
      </c>
      <c r="BO22" s="214">
        <f>IF(AND($E22&gt;0,$F22&gt;0),'2. Datu ievade'!AA24,0)</f>
        <v>3</v>
      </c>
      <c r="BP22" s="216">
        <f t="shared" si="54"/>
        <v>3157.87</v>
      </c>
      <c r="BQ22" s="214">
        <f t="shared" si="55"/>
        <v>68.550000000000011</v>
      </c>
      <c r="BR22" s="214">
        <f>IF(BO22&gt;0,'3. Finanšu-statistiskās konst.'!$C$28*'3. Finanšu-statistiskās konst.'!$C$6,0)</f>
        <v>138.19999999999999</v>
      </c>
      <c r="BS22" s="214">
        <f t="shared" si="56"/>
        <v>57.280725546702811</v>
      </c>
      <c r="BT22" s="216">
        <f t="shared" si="57"/>
        <v>3926.5937362264785</v>
      </c>
      <c r="BU22" s="214">
        <f t="shared" si="58"/>
        <v>171.84217664010845</v>
      </c>
      <c r="BW22" s="214">
        <f>IF(AND($E22&gt;0,$F22&gt;0),'2. Datu ievade'!S24,0)</f>
        <v>0</v>
      </c>
      <c r="BX22" s="216">
        <f t="shared" si="59"/>
        <v>0</v>
      </c>
      <c r="BY22" s="214">
        <f t="shared" si="60"/>
        <v>0</v>
      </c>
      <c r="BZ22" s="214">
        <f>IF(BW22&gt;0,'3. Finanšu-statistiskās konst.'!$C$21*'3. Finanšu-statistiskās konst.'!$C$6,0)</f>
        <v>0</v>
      </c>
      <c r="CA22" s="214">
        <f t="shared" si="61"/>
        <v>0</v>
      </c>
      <c r="CB22" s="214">
        <f t="shared" si="62"/>
        <v>0</v>
      </c>
      <c r="CC22" s="214">
        <f t="shared" si="63"/>
        <v>0</v>
      </c>
      <c r="CE22" s="214">
        <f>IF(AND($E22&gt;0,$F22&gt;0),'2. Datu ievade'!AB24,0)</f>
        <v>4</v>
      </c>
      <c r="CF22" s="216">
        <f t="shared" si="64"/>
        <v>11340.455000000002</v>
      </c>
      <c r="CG22" s="214">
        <f t="shared" si="65"/>
        <v>91.4</v>
      </c>
      <c r="CH22" s="214">
        <f>IF(CE22&gt;0,'3. Finanšu-statistiskās konst.'!$C$29*'3. Finanšu-statistiskās konst.'!$C$6,0)</f>
        <v>496.3</v>
      </c>
      <c r="CI22" s="214">
        <f t="shared" si="66"/>
        <v>146.99446856250916</v>
      </c>
      <c r="CJ22" s="216">
        <f t="shared" si="67"/>
        <v>13435.294426613338</v>
      </c>
      <c r="CK22" s="214">
        <f t="shared" si="68"/>
        <v>587.97787425003662</v>
      </c>
      <c r="CM22" s="231">
        <f>IF(AND($E22&gt;0,$F22&gt;0),'2. Datu ievade'!AC24,0)</f>
        <v>11</v>
      </c>
      <c r="CN22" s="216">
        <f t="shared" si="69"/>
        <v>40908.355000000003</v>
      </c>
      <c r="CO22" s="232">
        <f t="shared" si="70"/>
        <v>251.35000000000002</v>
      </c>
      <c r="CP22" s="214">
        <f>IF(CM22&gt;0,'3. Finanšu-statistiskās konst.'!$C$30*'3. Finanšu-statistiskās konst.'!$C$6,0)</f>
        <v>1790.3</v>
      </c>
      <c r="CQ22" s="214">
        <f t="shared" si="71"/>
        <v>235.36993348576181</v>
      </c>
      <c r="CR22" s="216">
        <f t="shared" si="72"/>
        <v>59160.232781646235</v>
      </c>
      <c r="CS22" s="214">
        <f t="shared" si="73"/>
        <v>2589.0692683433799</v>
      </c>
      <c r="CU22" s="214">
        <f t="shared" si="74"/>
        <v>0</v>
      </c>
      <c r="CV22" s="214">
        <f>IF(AND($E22&gt;0,$F22&gt;0),'2. Datu ievade'!AD24,0)</f>
        <v>0</v>
      </c>
      <c r="CX22" s="214">
        <f t="shared" si="75"/>
        <v>0</v>
      </c>
      <c r="CY22" s="214">
        <f>IF(AND($E22&gt;0,$F22&gt;0),'2. Datu ievade'!AE24,0)</f>
        <v>0</v>
      </c>
      <c r="DA22" s="214">
        <f t="shared" si="76"/>
        <v>0</v>
      </c>
      <c r="DB22" s="214">
        <f>IF(AND($E22&gt;0,$F22&gt;0),'2. Datu ievade'!AF24,0)</f>
        <v>0</v>
      </c>
    </row>
    <row r="23" spans="2:106" ht="14.25" customHeight="1" x14ac:dyDescent="0.25">
      <c r="B23" s="328"/>
      <c r="C23" s="330" t="str">
        <f>'2. Datu ievade'!C25:D25</f>
        <v>Lietotāja definēta papildus ģeotelpiskā vienība (citi meža biotopi un/vai meža tipi)</v>
      </c>
      <c r="D23" s="326"/>
      <c r="E23" s="213">
        <f>'2. Datu ievade'!E25</f>
        <v>0</v>
      </c>
      <c r="F23" s="214">
        <f>'2. Datu ievade'!F25</f>
        <v>0</v>
      </c>
      <c r="H23" s="231">
        <f>IF(AND($E23&gt;0,$F23&gt;0),'2. Datu ievade'!R25,0)</f>
        <v>0</v>
      </c>
      <c r="I23" s="214">
        <f t="shared" si="21"/>
        <v>0</v>
      </c>
      <c r="J23" s="232">
        <f t="shared" si="22"/>
        <v>0</v>
      </c>
      <c r="K23" s="266">
        <f>IF(H23&gt;0,'3. Finanšu-statistiskās konst.'!$C$20*'3. Finanšu-statistiskās konst.'!$C$6,0)</f>
        <v>0</v>
      </c>
      <c r="L23" s="214">
        <f t="shared" si="23"/>
        <v>0</v>
      </c>
      <c r="M23" s="216">
        <f t="shared" si="24"/>
        <v>0</v>
      </c>
      <c r="N23" s="214">
        <f t="shared" si="25"/>
        <v>0</v>
      </c>
      <c r="P23" s="214">
        <f>IF(AND($E23&gt;0,$F23&gt;0),'2. Datu ievade'!S25,0)</f>
        <v>0</v>
      </c>
      <c r="Q23" s="216">
        <f t="shared" si="26"/>
        <v>0</v>
      </c>
      <c r="R23" s="214">
        <f t="shared" si="27"/>
        <v>0</v>
      </c>
      <c r="S23" s="214">
        <f>IF(P23&gt;0,'3. Finanšu-statistiskās konst.'!$C$21*'3. Finanšu-statistiskās konst.'!$C$6,0)</f>
        <v>0</v>
      </c>
      <c r="T23" s="214">
        <f t="shared" si="28"/>
        <v>0</v>
      </c>
      <c r="U23" s="216">
        <f t="shared" si="29"/>
        <v>0</v>
      </c>
      <c r="V23" s="214">
        <f t="shared" si="30"/>
        <v>0</v>
      </c>
      <c r="X23" s="214">
        <f>IF(AND($E23&gt;0,$F23&gt;0),'2. Datu ievade'!T25,0)</f>
        <v>0</v>
      </c>
      <c r="Y23" s="214">
        <f>IF(X23&gt;0,X23*$E23*$F23*'3. Finanšu-statistiskās konst.'!C$12,0)</f>
        <v>0</v>
      </c>
      <c r="Z23" s="214">
        <f t="shared" si="31"/>
        <v>0</v>
      </c>
      <c r="AB23" s="214">
        <f>IF(AND($E23&gt;0,$F23&gt;0),'2. Datu ievade'!U25,0)</f>
        <v>0</v>
      </c>
      <c r="AC23" s="216">
        <f t="shared" si="32"/>
        <v>0</v>
      </c>
      <c r="AD23" s="214">
        <f t="shared" si="33"/>
        <v>0</v>
      </c>
      <c r="AE23" s="214">
        <f>IF(AB23&gt;0,'3. Finanšu-statistiskās konst.'!$C$22*'3. Finanšu-statistiskās konst.'!$C$6,0)</f>
        <v>0</v>
      </c>
      <c r="AF23" s="214">
        <f t="shared" si="34"/>
        <v>0</v>
      </c>
      <c r="AG23" s="216">
        <f t="shared" si="35"/>
        <v>0</v>
      </c>
      <c r="AH23" s="214">
        <f t="shared" si="36"/>
        <v>0</v>
      </c>
      <c r="AJ23" s="214">
        <f>IF(AND($E23&gt;0,$F23&gt;0),'2. Datu ievade'!W25,0)</f>
        <v>0</v>
      </c>
      <c r="AK23" s="214">
        <f>IF(AJ23&gt;0,AJ23*$E23*'2. Datu ievade'!V25,0)</f>
        <v>0</v>
      </c>
      <c r="AL23" s="214">
        <f>IF(AJ23&gt;0,AK23*'3. Finanšu-statistiskās konst.'!C$13*'3. Finanšu-statistiskās konst.'!$C$6,0)</f>
        <v>0</v>
      </c>
      <c r="AM23" s="214">
        <f t="shared" si="37"/>
        <v>0</v>
      </c>
      <c r="AO23" s="233">
        <f>IF(AND($E23&gt;0,$F23&gt;0),'2. Datu ievade'!X25,0)</f>
        <v>0</v>
      </c>
      <c r="AP23" s="214">
        <f>IF(AND($E23&gt;0,$F23&gt;0),'2. Datu ievade'!T25,0)</f>
        <v>0</v>
      </c>
      <c r="AQ23" s="214">
        <f t="shared" si="38"/>
        <v>0</v>
      </c>
      <c r="AR23" s="216">
        <f t="shared" si="39"/>
        <v>0</v>
      </c>
      <c r="AS23" s="214">
        <f t="shared" si="40"/>
        <v>0</v>
      </c>
      <c r="AT23" s="214">
        <f>IF(AQ23&gt;0,'3. Finanšu-statistiskās konst.'!$C$23*'3. Finanšu-statistiskās konst.'!$C$6,0)</f>
        <v>0</v>
      </c>
      <c r="AU23" s="214">
        <f t="shared" si="41"/>
        <v>0</v>
      </c>
      <c r="AV23" s="216">
        <f t="shared" si="42"/>
        <v>0</v>
      </c>
      <c r="AW23" s="214">
        <f t="shared" si="43"/>
        <v>0</v>
      </c>
      <c r="AY23" s="214">
        <f>IF(AND($E23&gt;0,$F23&gt;0),'2. Datu ievade'!Y25,0)</f>
        <v>0</v>
      </c>
      <c r="AZ23" s="216">
        <f t="shared" si="44"/>
        <v>0</v>
      </c>
      <c r="BA23" s="214">
        <f t="shared" si="45"/>
        <v>0</v>
      </c>
      <c r="BB23" s="214">
        <f>IF(AY23&gt;0,'3. Finanšu-statistiskās konst.'!$C$24*'3. Finanšu-statistiskās konst.'!$C$6,0)</f>
        <v>0</v>
      </c>
      <c r="BC23" s="214">
        <f t="shared" si="46"/>
        <v>0</v>
      </c>
      <c r="BD23" s="216">
        <f t="shared" si="47"/>
        <v>0</v>
      </c>
      <c r="BE23" s="214">
        <f t="shared" si="48"/>
        <v>0</v>
      </c>
      <c r="BG23" s="214">
        <f>IF(AND($E23&gt;0,$F23&gt;0),'2. Datu ievade'!Z25,0)</f>
        <v>0</v>
      </c>
      <c r="BH23" s="216">
        <f t="shared" si="49"/>
        <v>0</v>
      </c>
      <c r="BI23" s="214">
        <f t="shared" si="50"/>
        <v>0</v>
      </c>
      <c r="BJ23" s="266">
        <f>IF(BG23&gt;0,'3. Finanšu-statistiskās konst.'!$C$25*'3. Finanšu-statistiskās konst.'!$C$6,0)</f>
        <v>0</v>
      </c>
      <c r="BK23" s="214">
        <f t="shared" si="51"/>
        <v>0</v>
      </c>
      <c r="BL23" s="216">
        <f t="shared" si="52"/>
        <v>0</v>
      </c>
      <c r="BM23" s="214">
        <f t="shared" si="53"/>
        <v>0</v>
      </c>
      <c r="BO23" s="214">
        <f>IF(AND($E23&gt;0,$F23&gt;0),'2. Datu ievade'!AA25,0)</f>
        <v>0</v>
      </c>
      <c r="BP23" s="216">
        <f t="shared" si="54"/>
        <v>0</v>
      </c>
      <c r="BQ23" s="214">
        <f t="shared" si="55"/>
        <v>0</v>
      </c>
      <c r="BR23" s="214">
        <f>IF(BO23&gt;0,'3. Finanšu-statistiskās konst.'!$C$28*'3. Finanšu-statistiskās konst.'!$C$6,0)</f>
        <v>0</v>
      </c>
      <c r="BS23" s="214">
        <f t="shared" si="56"/>
        <v>0</v>
      </c>
      <c r="BT23" s="216">
        <f t="shared" si="57"/>
        <v>0</v>
      </c>
      <c r="BU23" s="214">
        <f t="shared" si="58"/>
        <v>0</v>
      </c>
      <c r="BW23" s="214">
        <f>IF(AND($E23&gt;0,$F23&gt;0),'2. Datu ievade'!S25,0)</f>
        <v>0</v>
      </c>
      <c r="BX23" s="216">
        <f t="shared" si="59"/>
        <v>0</v>
      </c>
      <c r="BY23" s="214">
        <f t="shared" si="60"/>
        <v>0</v>
      </c>
      <c r="BZ23" s="214">
        <f>IF(BW23&gt;0,'3. Finanšu-statistiskās konst.'!$C$21*'3. Finanšu-statistiskās konst.'!$C$6,0)</f>
        <v>0</v>
      </c>
      <c r="CA23" s="214">
        <f t="shared" si="61"/>
        <v>0</v>
      </c>
      <c r="CB23" s="214">
        <f t="shared" si="62"/>
        <v>0</v>
      </c>
      <c r="CC23" s="214">
        <f t="shared" si="63"/>
        <v>0</v>
      </c>
      <c r="CE23" s="214">
        <f>IF(AND($E23&gt;0,$F23&gt;0),'2. Datu ievade'!AB25,0)</f>
        <v>0</v>
      </c>
      <c r="CF23" s="216">
        <f t="shared" si="64"/>
        <v>0</v>
      </c>
      <c r="CG23" s="214">
        <f t="shared" si="65"/>
        <v>0</v>
      </c>
      <c r="CH23" s="214">
        <f>IF(CE23&gt;0,'3. Finanšu-statistiskās konst.'!$C$29*'3. Finanšu-statistiskās konst.'!$C$6,0)</f>
        <v>0</v>
      </c>
      <c r="CI23" s="214">
        <f t="shared" si="66"/>
        <v>0</v>
      </c>
      <c r="CJ23" s="216">
        <f t="shared" si="67"/>
        <v>0</v>
      </c>
      <c r="CK23" s="214">
        <f t="shared" si="68"/>
        <v>0</v>
      </c>
      <c r="CM23" s="231">
        <f>IF(AND($E23&gt;0,$F23&gt;0),'2. Datu ievade'!AC25,0)</f>
        <v>0</v>
      </c>
      <c r="CN23" s="216">
        <f t="shared" si="69"/>
        <v>0</v>
      </c>
      <c r="CO23" s="232">
        <f t="shared" si="70"/>
        <v>0</v>
      </c>
      <c r="CP23" s="214">
        <f>IF(CM23&gt;0,'3. Finanšu-statistiskās konst.'!$C$30*'3. Finanšu-statistiskās konst.'!$C$6,0)</f>
        <v>0</v>
      </c>
      <c r="CQ23" s="214">
        <f t="shared" si="71"/>
        <v>0</v>
      </c>
      <c r="CR23" s="216">
        <f t="shared" si="72"/>
        <v>0</v>
      </c>
      <c r="CS23" s="214">
        <f t="shared" si="73"/>
        <v>0</v>
      </c>
      <c r="CU23" s="214">
        <f t="shared" si="74"/>
        <v>0</v>
      </c>
      <c r="CV23" s="214">
        <f>IF(AND($E23&gt;0,$F23&gt;0),'2. Datu ievade'!AD25,0)</f>
        <v>0</v>
      </c>
      <c r="CX23" s="214">
        <f t="shared" si="75"/>
        <v>0</v>
      </c>
      <c r="CY23" s="214">
        <f>IF(AND($E23&gt;0,$F23&gt;0),'2. Datu ievade'!AE25,0)</f>
        <v>0</v>
      </c>
      <c r="DA23" s="214">
        <f t="shared" si="76"/>
        <v>0</v>
      </c>
      <c r="DB23" s="214">
        <f>IF(AND($E23&gt;0,$F23&gt;0),'2. Datu ievade'!AF25,0)</f>
        <v>0</v>
      </c>
    </row>
    <row r="24" spans="2:106" ht="14.25" customHeight="1" x14ac:dyDescent="0.25">
      <c r="B24" s="328"/>
      <c r="C24" s="330" t="str">
        <f>'2. Datu ievade'!C26:D26</f>
        <v>Lietotāja definēta papildus ģeotelpiskā vienība (citi meža biotopi un/vai meža tipi)</v>
      </c>
      <c r="D24" s="326"/>
      <c r="E24" s="213">
        <f>'2. Datu ievade'!E26</f>
        <v>0</v>
      </c>
      <c r="F24" s="214">
        <f>'2. Datu ievade'!F26</f>
        <v>0</v>
      </c>
      <c r="H24" s="231">
        <f>IF(AND($E24&gt;0,$F24&gt;0),'2. Datu ievade'!R26,0)</f>
        <v>0</v>
      </c>
      <c r="I24" s="214">
        <f t="shared" si="21"/>
        <v>0</v>
      </c>
      <c r="J24" s="232">
        <f t="shared" si="22"/>
        <v>0</v>
      </c>
      <c r="K24" s="266">
        <f>IF(H24&gt;0,'3. Finanšu-statistiskās konst.'!$C$20*'3. Finanšu-statistiskās konst.'!$C$6,0)</f>
        <v>0</v>
      </c>
      <c r="L24" s="214">
        <f t="shared" si="23"/>
        <v>0</v>
      </c>
      <c r="M24" s="216">
        <f t="shared" si="24"/>
        <v>0</v>
      </c>
      <c r="N24" s="214">
        <f t="shared" si="25"/>
        <v>0</v>
      </c>
      <c r="P24" s="214">
        <f>IF(AND($E24&gt;0,$F24&gt;0),'2. Datu ievade'!S26,0)</f>
        <v>0</v>
      </c>
      <c r="Q24" s="216">
        <f t="shared" si="26"/>
        <v>0</v>
      </c>
      <c r="R24" s="214">
        <f t="shared" si="27"/>
        <v>0</v>
      </c>
      <c r="S24" s="214">
        <f>IF(P24&gt;0,'3. Finanšu-statistiskās konst.'!$C$21*'3. Finanšu-statistiskās konst.'!$C$6,0)</f>
        <v>0</v>
      </c>
      <c r="T24" s="214">
        <f t="shared" si="28"/>
        <v>0</v>
      </c>
      <c r="U24" s="216">
        <f t="shared" si="29"/>
        <v>0</v>
      </c>
      <c r="V24" s="214">
        <f t="shared" si="30"/>
        <v>0</v>
      </c>
      <c r="X24" s="214">
        <f>IF(AND($E24&gt;0,$F24&gt;0),'2. Datu ievade'!T26,0)</f>
        <v>0</v>
      </c>
      <c r="Y24" s="214">
        <f>IF(X24&gt;0,X24*$E24*$F24*'3. Finanšu-statistiskās konst.'!C$12,0)</f>
        <v>0</v>
      </c>
      <c r="Z24" s="214">
        <f t="shared" si="31"/>
        <v>0</v>
      </c>
      <c r="AB24" s="214">
        <f>IF(AND($E24&gt;0,$F24&gt;0),'2. Datu ievade'!U26,0)</f>
        <v>0</v>
      </c>
      <c r="AC24" s="216">
        <f t="shared" si="32"/>
        <v>0</v>
      </c>
      <c r="AD24" s="214">
        <f t="shared" si="33"/>
        <v>0</v>
      </c>
      <c r="AE24" s="214">
        <f>IF(AB24&gt;0,'3. Finanšu-statistiskās konst.'!$C$22*'3. Finanšu-statistiskās konst.'!$C$6,0)</f>
        <v>0</v>
      </c>
      <c r="AF24" s="214">
        <f t="shared" si="34"/>
        <v>0</v>
      </c>
      <c r="AG24" s="216">
        <f t="shared" si="35"/>
        <v>0</v>
      </c>
      <c r="AH24" s="214">
        <f t="shared" si="36"/>
        <v>0</v>
      </c>
      <c r="AJ24" s="214">
        <f>IF(AND($E24&gt;0,$F24&gt;0),'2. Datu ievade'!W26,0)</f>
        <v>0</v>
      </c>
      <c r="AK24" s="214">
        <f>IF(AJ24&gt;0,AJ24*$E24*'2. Datu ievade'!V26,0)</f>
        <v>0</v>
      </c>
      <c r="AL24" s="214">
        <f>IF(AJ24&gt;0,AK24*'3. Finanšu-statistiskās konst.'!C$13*'3. Finanšu-statistiskās konst.'!$C$6,0)</f>
        <v>0</v>
      </c>
      <c r="AM24" s="214">
        <f t="shared" si="37"/>
        <v>0</v>
      </c>
      <c r="AO24" s="233">
        <f>IF(AND($E24&gt;0,$F24&gt;0),'2. Datu ievade'!X26,0)</f>
        <v>0</v>
      </c>
      <c r="AP24" s="214">
        <f>IF(AND($E24&gt;0,$F24&gt;0),'2. Datu ievade'!T26,0)</f>
        <v>0</v>
      </c>
      <c r="AQ24" s="214">
        <f t="shared" si="38"/>
        <v>0</v>
      </c>
      <c r="AR24" s="216">
        <f t="shared" si="39"/>
        <v>0</v>
      </c>
      <c r="AS24" s="214">
        <f t="shared" si="40"/>
        <v>0</v>
      </c>
      <c r="AT24" s="214">
        <f>IF(AQ24&gt;0,'3. Finanšu-statistiskās konst.'!$C$23*'3. Finanšu-statistiskās konst.'!$C$6,0)</f>
        <v>0</v>
      </c>
      <c r="AU24" s="214">
        <f t="shared" si="41"/>
        <v>0</v>
      </c>
      <c r="AV24" s="216">
        <f t="shared" si="42"/>
        <v>0</v>
      </c>
      <c r="AW24" s="214">
        <f t="shared" si="43"/>
        <v>0</v>
      </c>
      <c r="AY24" s="214">
        <f>IF(AND($E24&gt;0,$F24&gt;0),'2. Datu ievade'!Y26,0)</f>
        <v>0</v>
      </c>
      <c r="AZ24" s="216">
        <f t="shared" si="44"/>
        <v>0</v>
      </c>
      <c r="BA24" s="214">
        <f t="shared" si="45"/>
        <v>0</v>
      </c>
      <c r="BB24" s="214">
        <f>IF(AY24&gt;0,'3. Finanšu-statistiskās konst.'!$C$24*'3. Finanšu-statistiskās konst.'!$C$6,0)</f>
        <v>0</v>
      </c>
      <c r="BC24" s="214">
        <f t="shared" si="46"/>
        <v>0</v>
      </c>
      <c r="BD24" s="216">
        <f t="shared" si="47"/>
        <v>0</v>
      </c>
      <c r="BE24" s="214">
        <f t="shared" si="48"/>
        <v>0</v>
      </c>
      <c r="BG24" s="214">
        <f>IF(AND($E24&gt;0,$F24&gt;0),'2. Datu ievade'!Z26,0)</f>
        <v>0</v>
      </c>
      <c r="BH24" s="216">
        <f t="shared" si="49"/>
        <v>0</v>
      </c>
      <c r="BI24" s="214">
        <f t="shared" si="50"/>
        <v>0</v>
      </c>
      <c r="BJ24" s="266">
        <f>IF(BG24&gt;0,'3. Finanšu-statistiskās konst.'!$C$25*'3. Finanšu-statistiskās konst.'!$C$6,0)</f>
        <v>0</v>
      </c>
      <c r="BK24" s="214">
        <f t="shared" si="51"/>
        <v>0</v>
      </c>
      <c r="BL24" s="216">
        <f t="shared" si="52"/>
        <v>0</v>
      </c>
      <c r="BM24" s="214">
        <f t="shared" si="53"/>
        <v>0</v>
      </c>
      <c r="BO24" s="214">
        <f>IF(AND($E24&gt;0,$F24&gt;0),'2. Datu ievade'!AA26,0)</f>
        <v>0</v>
      </c>
      <c r="BP24" s="216">
        <f t="shared" si="54"/>
        <v>0</v>
      </c>
      <c r="BQ24" s="214">
        <f t="shared" si="55"/>
        <v>0</v>
      </c>
      <c r="BR24" s="214">
        <f>IF(BO24&gt;0,'3. Finanšu-statistiskās konst.'!$C$28*'3. Finanšu-statistiskās konst.'!$C$6,0)</f>
        <v>0</v>
      </c>
      <c r="BS24" s="214">
        <f t="shared" si="56"/>
        <v>0</v>
      </c>
      <c r="BT24" s="216">
        <f t="shared" si="57"/>
        <v>0</v>
      </c>
      <c r="BU24" s="214">
        <f t="shared" si="58"/>
        <v>0</v>
      </c>
      <c r="BW24" s="214">
        <f>IF(AND($E24&gt;0,$F24&gt;0),'2. Datu ievade'!S26,0)</f>
        <v>0</v>
      </c>
      <c r="BX24" s="216">
        <f t="shared" si="59"/>
        <v>0</v>
      </c>
      <c r="BY24" s="214">
        <f t="shared" si="60"/>
        <v>0</v>
      </c>
      <c r="BZ24" s="214">
        <f>IF(BW24&gt;0,'3. Finanšu-statistiskās konst.'!$C$21*'3. Finanšu-statistiskās konst.'!$C$6,0)</f>
        <v>0</v>
      </c>
      <c r="CA24" s="214">
        <f t="shared" si="61"/>
        <v>0</v>
      </c>
      <c r="CB24" s="214">
        <f t="shared" si="62"/>
        <v>0</v>
      </c>
      <c r="CC24" s="214">
        <f t="shared" si="63"/>
        <v>0</v>
      </c>
      <c r="CE24" s="214">
        <f>IF(AND($E24&gt;0,$F24&gt;0),'2. Datu ievade'!AB26,0)</f>
        <v>0</v>
      </c>
      <c r="CF24" s="216">
        <f t="shared" si="64"/>
        <v>0</v>
      </c>
      <c r="CG24" s="214">
        <f t="shared" si="65"/>
        <v>0</v>
      </c>
      <c r="CH24" s="214">
        <f>IF(CE24&gt;0,'3. Finanšu-statistiskās konst.'!$C$29*'3. Finanšu-statistiskās konst.'!$C$6,0)</f>
        <v>0</v>
      </c>
      <c r="CI24" s="214">
        <f t="shared" si="66"/>
        <v>0</v>
      </c>
      <c r="CJ24" s="216">
        <f t="shared" si="67"/>
        <v>0</v>
      </c>
      <c r="CK24" s="214">
        <f t="shared" si="68"/>
        <v>0</v>
      </c>
      <c r="CM24" s="231">
        <f>IF(AND($E24&gt;0,$F24&gt;0),'2. Datu ievade'!AC26,0)</f>
        <v>0</v>
      </c>
      <c r="CN24" s="216">
        <f t="shared" si="69"/>
        <v>0</v>
      </c>
      <c r="CO24" s="232">
        <f t="shared" si="70"/>
        <v>0</v>
      </c>
      <c r="CP24" s="214">
        <f>IF(CM24&gt;0,'3. Finanšu-statistiskās konst.'!$C$30*'3. Finanšu-statistiskās konst.'!$C$6,0)</f>
        <v>0</v>
      </c>
      <c r="CQ24" s="214">
        <f t="shared" si="71"/>
        <v>0</v>
      </c>
      <c r="CR24" s="216">
        <f t="shared" si="72"/>
        <v>0</v>
      </c>
      <c r="CS24" s="214">
        <f t="shared" si="73"/>
        <v>0</v>
      </c>
      <c r="CU24" s="214">
        <f t="shared" si="74"/>
        <v>0</v>
      </c>
      <c r="CV24" s="214">
        <f>IF(AND($E24&gt;0,$F24&gt;0),'2. Datu ievade'!AD26,0)</f>
        <v>0</v>
      </c>
      <c r="CX24" s="214">
        <f t="shared" si="75"/>
        <v>0</v>
      </c>
      <c r="CY24" s="214">
        <f>IF(AND($E24&gt;0,$F24&gt;0),'2. Datu ievade'!AE26,0)</f>
        <v>0</v>
      </c>
      <c r="DA24" s="214">
        <f t="shared" si="76"/>
        <v>0</v>
      </c>
      <c r="DB24" s="214">
        <f>IF(AND($E24&gt;0,$F24&gt;0),'2. Datu ievade'!AF26,0)</f>
        <v>0</v>
      </c>
    </row>
    <row r="25" spans="2:106" ht="14.25" customHeight="1" x14ac:dyDescent="0.25">
      <c r="B25" s="329" t="e">
        <f>'2. Datu ievade'!#REF!</f>
        <v>#REF!</v>
      </c>
      <c r="C25" s="330" t="str">
        <f>'2. Datu ievade'!C27:D27</f>
        <v>Lietotāja definēta papildus ģeotelpiskā vienība (citi meža biotopi un/vai meža tipi)</v>
      </c>
      <c r="D25" s="326"/>
      <c r="E25" s="213">
        <f>'2. Datu ievade'!E27</f>
        <v>0</v>
      </c>
      <c r="F25" s="214">
        <f>'2. Datu ievade'!F27</f>
        <v>0</v>
      </c>
      <c r="H25" s="231">
        <f>IF(AND($E25&gt;0,$F25&gt;0),'2. Datu ievade'!R27,0)</f>
        <v>0</v>
      </c>
      <c r="I25" s="214">
        <f t="shared" si="21"/>
        <v>0</v>
      </c>
      <c r="J25" s="232">
        <f t="shared" si="22"/>
        <v>0</v>
      </c>
      <c r="K25" s="266">
        <f>IF(H25&gt;0,'3. Finanšu-statistiskās konst.'!$C$20*'3. Finanšu-statistiskās konst.'!$C$6,0)</f>
        <v>0</v>
      </c>
      <c r="L25" s="214">
        <f t="shared" si="23"/>
        <v>0</v>
      </c>
      <c r="M25" s="216">
        <f t="shared" si="24"/>
        <v>0</v>
      </c>
      <c r="N25" s="214">
        <f t="shared" si="25"/>
        <v>0</v>
      </c>
      <c r="P25" s="214">
        <f>IF(AND($E25&gt;0,$F25&gt;0),'2. Datu ievade'!S27,0)</f>
        <v>0</v>
      </c>
      <c r="Q25" s="216">
        <f t="shared" si="26"/>
        <v>0</v>
      </c>
      <c r="R25" s="214">
        <f t="shared" si="27"/>
        <v>0</v>
      </c>
      <c r="S25" s="214">
        <f>IF(P25&gt;0,'3. Finanšu-statistiskās konst.'!$C$21*'3. Finanšu-statistiskās konst.'!$C$6,0)</f>
        <v>0</v>
      </c>
      <c r="T25" s="214">
        <f t="shared" si="28"/>
        <v>0</v>
      </c>
      <c r="U25" s="216">
        <f t="shared" si="29"/>
        <v>0</v>
      </c>
      <c r="V25" s="214">
        <f t="shared" si="30"/>
        <v>0</v>
      </c>
      <c r="X25" s="214">
        <f>IF(AND($E25&gt;0,$F25&gt;0),'2. Datu ievade'!T27,0)</f>
        <v>0</v>
      </c>
      <c r="Y25" s="214">
        <f>IF(X25&gt;0,X25*$E25*$F25*'3. Finanšu-statistiskās konst.'!C$12,0)</f>
        <v>0</v>
      </c>
      <c r="Z25" s="214">
        <f t="shared" si="31"/>
        <v>0</v>
      </c>
      <c r="AB25" s="214">
        <f>IF(AND($E25&gt;0,$F25&gt;0),'2. Datu ievade'!U27,0)</f>
        <v>0</v>
      </c>
      <c r="AC25" s="216">
        <f t="shared" si="32"/>
        <v>0</v>
      </c>
      <c r="AD25" s="214">
        <f t="shared" si="33"/>
        <v>0</v>
      </c>
      <c r="AE25" s="214">
        <f>IF(AB25&gt;0,'3. Finanšu-statistiskās konst.'!$C$22*'3. Finanšu-statistiskās konst.'!$C$6,0)</f>
        <v>0</v>
      </c>
      <c r="AF25" s="214">
        <f t="shared" si="34"/>
        <v>0</v>
      </c>
      <c r="AG25" s="216">
        <f t="shared" si="35"/>
        <v>0</v>
      </c>
      <c r="AH25" s="214">
        <f t="shared" si="36"/>
        <v>0</v>
      </c>
      <c r="AJ25" s="214">
        <f>IF(AND($E25&gt;0,$F25&gt;0),'2. Datu ievade'!W27,0)</f>
        <v>0</v>
      </c>
      <c r="AK25" s="214">
        <f>IF(AJ25&gt;0,AJ25*$E25*'2. Datu ievade'!V27,0)</f>
        <v>0</v>
      </c>
      <c r="AL25" s="214">
        <f>IF(AJ25&gt;0,AK25*'3. Finanšu-statistiskās konst.'!C$13*'3. Finanšu-statistiskās konst.'!$C$6,0)</f>
        <v>0</v>
      </c>
      <c r="AM25" s="214">
        <f t="shared" si="37"/>
        <v>0</v>
      </c>
      <c r="AO25" s="233">
        <f>IF(AND($E25&gt;0,$F25&gt;0),'2. Datu ievade'!X27,0)</f>
        <v>0</v>
      </c>
      <c r="AP25" s="214">
        <f>IF(AND($E25&gt;0,$F25&gt;0),'2. Datu ievade'!T27,0)</f>
        <v>0</v>
      </c>
      <c r="AQ25" s="214">
        <f t="shared" si="38"/>
        <v>0</v>
      </c>
      <c r="AR25" s="216">
        <f t="shared" si="39"/>
        <v>0</v>
      </c>
      <c r="AS25" s="214">
        <f t="shared" si="40"/>
        <v>0</v>
      </c>
      <c r="AT25" s="214">
        <f>IF(AQ25&gt;0,'3. Finanšu-statistiskās konst.'!$C$23*'3. Finanšu-statistiskās konst.'!$C$6,0)</f>
        <v>0</v>
      </c>
      <c r="AU25" s="214">
        <f t="shared" si="41"/>
        <v>0</v>
      </c>
      <c r="AV25" s="216">
        <f t="shared" si="42"/>
        <v>0</v>
      </c>
      <c r="AW25" s="214">
        <f t="shared" si="43"/>
        <v>0</v>
      </c>
      <c r="AY25" s="214">
        <f>IF(AND($E25&gt;0,$F25&gt;0),'2. Datu ievade'!Y27,0)</f>
        <v>0</v>
      </c>
      <c r="AZ25" s="216">
        <f t="shared" si="44"/>
        <v>0</v>
      </c>
      <c r="BA25" s="214">
        <f t="shared" si="45"/>
        <v>0</v>
      </c>
      <c r="BB25" s="214">
        <f>IF(AY25&gt;0,'3. Finanšu-statistiskās konst.'!$C$24*'3. Finanšu-statistiskās konst.'!$C$6,0)</f>
        <v>0</v>
      </c>
      <c r="BC25" s="214">
        <f t="shared" si="46"/>
        <v>0</v>
      </c>
      <c r="BD25" s="216">
        <f t="shared" si="47"/>
        <v>0</v>
      </c>
      <c r="BE25" s="214">
        <f t="shared" si="48"/>
        <v>0</v>
      </c>
      <c r="BG25" s="214">
        <f>IF(AND($E25&gt;0,$F25&gt;0),'2. Datu ievade'!Z27,0)</f>
        <v>0</v>
      </c>
      <c r="BH25" s="216">
        <f t="shared" si="49"/>
        <v>0</v>
      </c>
      <c r="BI25" s="214">
        <f t="shared" si="50"/>
        <v>0</v>
      </c>
      <c r="BJ25" s="266">
        <f>IF(BG25&gt;0,'3. Finanšu-statistiskās konst.'!$C$25*'3. Finanšu-statistiskās konst.'!$C$6,0)</f>
        <v>0</v>
      </c>
      <c r="BK25" s="214">
        <f t="shared" si="51"/>
        <v>0</v>
      </c>
      <c r="BL25" s="216">
        <f t="shared" si="52"/>
        <v>0</v>
      </c>
      <c r="BM25" s="214">
        <f t="shared" si="53"/>
        <v>0</v>
      </c>
      <c r="BO25" s="214">
        <f>IF(AND($E25&gt;0,$F25&gt;0),'2. Datu ievade'!AA27,0)</f>
        <v>0</v>
      </c>
      <c r="BP25" s="216">
        <f t="shared" si="54"/>
        <v>0</v>
      </c>
      <c r="BQ25" s="214">
        <f t="shared" si="55"/>
        <v>0</v>
      </c>
      <c r="BR25" s="214">
        <f>IF(BO25&gt;0,'3. Finanšu-statistiskās konst.'!$C$28*'3. Finanšu-statistiskās konst.'!$C$6,0)</f>
        <v>0</v>
      </c>
      <c r="BS25" s="214">
        <f t="shared" si="56"/>
        <v>0</v>
      </c>
      <c r="BT25" s="216">
        <f t="shared" si="57"/>
        <v>0</v>
      </c>
      <c r="BU25" s="214">
        <f t="shared" si="58"/>
        <v>0</v>
      </c>
      <c r="BW25" s="214">
        <f>IF(AND($E25&gt;0,$F25&gt;0),'2. Datu ievade'!S27,0)</f>
        <v>0</v>
      </c>
      <c r="BX25" s="216">
        <f t="shared" si="59"/>
        <v>0</v>
      </c>
      <c r="BY25" s="214">
        <f t="shared" si="60"/>
        <v>0</v>
      </c>
      <c r="BZ25" s="214">
        <f>IF(BW25&gt;0,'3. Finanšu-statistiskās konst.'!$C$21*'3. Finanšu-statistiskās konst.'!$C$6,0)</f>
        <v>0</v>
      </c>
      <c r="CA25" s="214">
        <f t="shared" si="61"/>
        <v>0</v>
      </c>
      <c r="CB25" s="214">
        <f t="shared" si="62"/>
        <v>0</v>
      </c>
      <c r="CC25" s="214">
        <f t="shared" si="63"/>
        <v>0</v>
      </c>
      <c r="CE25" s="214">
        <f>IF(AND($E25&gt;0,$F25&gt;0),'2. Datu ievade'!AB27,0)</f>
        <v>0</v>
      </c>
      <c r="CF25" s="216">
        <f t="shared" si="64"/>
        <v>0</v>
      </c>
      <c r="CG25" s="214">
        <f t="shared" si="65"/>
        <v>0</v>
      </c>
      <c r="CH25" s="214">
        <f>IF(CE25&gt;0,'3. Finanšu-statistiskās konst.'!$C$29*'3. Finanšu-statistiskās konst.'!$C$6,0)</f>
        <v>0</v>
      </c>
      <c r="CI25" s="214">
        <f t="shared" si="66"/>
        <v>0</v>
      </c>
      <c r="CJ25" s="216">
        <f t="shared" si="67"/>
        <v>0</v>
      </c>
      <c r="CK25" s="214">
        <f t="shared" si="68"/>
        <v>0</v>
      </c>
      <c r="CM25" s="231">
        <f>IF(AND($E25&gt;0,$F25&gt;0),'2. Datu ievade'!AC27,0)</f>
        <v>0</v>
      </c>
      <c r="CN25" s="216">
        <f t="shared" si="69"/>
        <v>0</v>
      </c>
      <c r="CO25" s="232">
        <f t="shared" si="70"/>
        <v>0</v>
      </c>
      <c r="CP25" s="214">
        <f>IF(CM25&gt;0,'3. Finanšu-statistiskās konst.'!$C$30*'3. Finanšu-statistiskās konst.'!$C$6,0)</f>
        <v>0</v>
      </c>
      <c r="CQ25" s="214">
        <f t="shared" si="71"/>
        <v>0</v>
      </c>
      <c r="CR25" s="216">
        <f t="shared" si="72"/>
        <v>0</v>
      </c>
      <c r="CS25" s="214">
        <f t="shared" si="73"/>
        <v>0</v>
      </c>
      <c r="CU25" s="214">
        <f t="shared" si="74"/>
        <v>0</v>
      </c>
      <c r="CV25" s="214">
        <f>IF(AND($E25&gt;0,$F25&gt;0),'2. Datu ievade'!AD27,0)</f>
        <v>0</v>
      </c>
      <c r="CX25" s="214">
        <f t="shared" si="75"/>
        <v>0</v>
      </c>
      <c r="CY25" s="214">
        <f>IF(AND($E25&gt;0,$F25&gt;0),'2. Datu ievade'!AE27,0)</f>
        <v>0</v>
      </c>
      <c r="DA25" s="214">
        <f t="shared" si="76"/>
        <v>0</v>
      </c>
      <c r="DB25" s="214">
        <f>IF(AND($E25&gt;0,$F25&gt;0),'2. Datu ievade'!AF27,0)</f>
        <v>0</v>
      </c>
    </row>
    <row r="26" spans="2:106" ht="14.25" customHeight="1" x14ac:dyDescent="0.25">
      <c r="B26" s="296" t="str">
        <f>'2. Datu ievade'!B28:D28</f>
        <v>Ruderāli zālāji</v>
      </c>
      <c r="C26" s="333">
        <f>'2. Datu ievade'!B28:D28</f>
        <v>0</v>
      </c>
      <c r="D26" s="297"/>
      <c r="E26" s="213">
        <f>'2. Datu ievade'!E28</f>
        <v>1</v>
      </c>
      <c r="F26" s="214">
        <f>'2. Datu ievade'!F28</f>
        <v>2.35</v>
      </c>
      <c r="H26" s="231">
        <f>IF(AND($E26&gt;0,$F26&gt;0),'2. Datu ievade'!R28,0)</f>
        <v>1</v>
      </c>
      <c r="I26" s="214">
        <f t="shared" si="21"/>
        <v>101.52000000000001</v>
      </c>
      <c r="J26" s="232">
        <f t="shared" si="22"/>
        <v>2.35</v>
      </c>
      <c r="K26" s="214">
        <f>IF(H26&gt;0,'3. Finanšu-statistiskās konst.'!$C$19*'3. Finanšu-statistiskās konst.'!$C$6,0)</f>
        <v>43.2</v>
      </c>
      <c r="L26" s="214">
        <f t="shared" si="23"/>
        <v>43.199999999999996</v>
      </c>
      <c r="M26" s="216">
        <f t="shared" si="24"/>
        <v>101.52</v>
      </c>
      <c r="N26" s="214">
        <f t="shared" si="25"/>
        <v>43.199999999999996</v>
      </c>
      <c r="P26" s="214">
        <f>IF(AND($E26&gt;0,$F26&gt;0),'2. Datu ievade'!S28,0)</f>
        <v>0</v>
      </c>
      <c r="Q26" s="216">
        <f t="shared" si="26"/>
        <v>0</v>
      </c>
      <c r="R26" s="214">
        <f t="shared" si="27"/>
        <v>0</v>
      </c>
      <c r="S26" s="214">
        <f>IF(P26&gt;0,'3. Finanšu-statistiskās konst.'!$C$21*'3. Finanšu-statistiskās konst.'!$C$6,0)</f>
        <v>0</v>
      </c>
      <c r="T26" s="214">
        <f t="shared" si="28"/>
        <v>0</v>
      </c>
      <c r="U26" s="216">
        <f t="shared" si="29"/>
        <v>0</v>
      </c>
      <c r="V26" s="214">
        <f t="shared" si="30"/>
        <v>0</v>
      </c>
      <c r="X26" s="214">
        <f>IF(AND($E26&gt;0,$F26&gt;0),'2. Datu ievade'!T28,0)</f>
        <v>0</v>
      </c>
      <c r="Y26" s="214">
        <f>IF(X26&gt;0,X26*$E26*$F26*'3. Finanšu-statistiskās konst.'!C$12,0)</f>
        <v>0</v>
      </c>
      <c r="Z26" s="214">
        <f t="shared" si="31"/>
        <v>0</v>
      </c>
      <c r="AB26" s="214">
        <f>IF(AND($E26&gt;0,$F26&gt;0),'2. Datu ievade'!U28,0)</f>
        <v>0</v>
      </c>
      <c r="AC26" s="216">
        <f t="shared" si="32"/>
        <v>0</v>
      </c>
      <c r="AD26" s="214">
        <f t="shared" si="33"/>
        <v>0</v>
      </c>
      <c r="AE26" s="214">
        <f>IF(AB26&gt;0,'3. Finanšu-statistiskās konst.'!$C$22*'3. Finanšu-statistiskās konst.'!$C$6,0)</f>
        <v>0</v>
      </c>
      <c r="AF26" s="214">
        <f t="shared" si="34"/>
        <v>0</v>
      </c>
      <c r="AG26" s="216">
        <f t="shared" si="35"/>
        <v>0</v>
      </c>
      <c r="AH26" s="214">
        <f t="shared" si="36"/>
        <v>0</v>
      </c>
      <c r="AJ26" s="214">
        <f>IF(AND($E26&gt;0,$F26&gt;0),'2. Datu ievade'!W28,0)</f>
        <v>0</v>
      </c>
      <c r="AK26" s="214">
        <f>IF(AJ26&gt;0,AJ26*$E26*'2. Datu ievade'!V28,0)</f>
        <v>0</v>
      </c>
      <c r="AL26" s="214">
        <f>IF(AJ26&gt;0,AK26*'3. Finanšu-statistiskās konst.'!C$13*'3. Finanšu-statistiskās konst.'!$C$6,0)</f>
        <v>0</v>
      </c>
      <c r="AM26" s="214">
        <f t="shared" si="37"/>
        <v>0</v>
      </c>
      <c r="AO26" s="233">
        <f>IF(AND($E26&gt;0,$F26&gt;0),'2. Datu ievade'!X28,0)</f>
        <v>0</v>
      </c>
      <c r="AP26" s="214">
        <f>IF(AND($E26&gt;0,$F26&gt;0),'2. Datu ievade'!T28,0)</f>
        <v>0</v>
      </c>
      <c r="AQ26" s="214">
        <f t="shared" si="38"/>
        <v>0</v>
      </c>
      <c r="AR26" s="216">
        <f t="shared" si="39"/>
        <v>0</v>
      </c>
      <c r="AS26" s="214">
        <f t="shared" si="40"/>
        <v>0</v>
      </c>
      <c r="AT26" s="214">
        <f>IF(AQ26&gt;0,'3. Finanšu-statistiskās konst.'!$C$23*'3. Finanšu-statistiskās konst.'!$C$6,0)</f>
        <v>0</v>
      </c>
      <c r="AU26" s="214">
        <f t="shared" si="41"/>
        <v>0</v>
      </c>
      <c r="AV26" s="216">
        <f t="shared" si="42"/>
        <v>0</v>
      </c>
      <c r="AW26" s="214">
        <f t="shared" si="43"/>
        <v>0</v>
      </c>
      <c r="AY26" s="214">
        <f>IF(AND($E26&gt;0,$F26&gt;0),'2. Datu ievade'!Y28,0)</f>
        <v>0</v>
      </c>
      <c r="AZ26" s="216">
        <f t="shared" si="44"/>
        <v>0</v>
      </c>
      <c r="BA26" s="214">
        <f t="shared" si="45"/>
        <v>0</v>
      </c>
      <c r="BB26" s="214">
        <f>IF(AY26&gt;0,'3. Finanšu-statistiskās konst.'!$C$24*'3. Finanšu-statistiskās konst.'!$C$6,0)</f>
        <v>0</v>
      </c>
      <c r="BC26" s="214">
        <f t="shared" si="46"/>
        <v>0</v>
      </c>
      <c r="BD26" s="216">
        <f t="shared" si="47"/>
        <v>0</v>
      </c>
      <c r="BE26" s="214">
        <f t="shared" si="48"/>
        <v>0</v>
      </c>
      <c r="BG26" s="214">
        <f>IF(AND($E26&gt;0,$F26&gt;0),'2. Datu ievade'!Z28,0)</f>
        <v>0</v>
      </c>
      <c r="BH26" s="216">
        <f t="shared" si="49"/>
        <v>0</v>
      </c>
      <c r="BI26" s="214">
        <f t="shared" si="50"/>
        <v>0</v>
      </c>
      <c r="BJ26" s="267">
        <f>IF(BG26&gt;0,'3. Finanšu-statistiskās konst.'!$C$27*'3. Finanšu-statistiskās konst.'!$C$6,0)</f>
        <v>0</v>
      </c>
      <c r="BK26" s="214">
        <f t="shared" si="51"/>
        <v>0</v>
      </c>
      <c r="BL26" s="216">
        <f t="shared" si="52"/>
        <v>0</v>
      </c>
      <c r="BM26" s="214">
        <f t="shared" si="53"/>
        <v>0</v>
      </c>
      <c r="BO26" s="214">
        <f>IF(AND($E26&gt;0,$F26&gt;0),'2. Datu ievade'!AA28,0)</f>
        <v>0</v>
      </c>
      <c r="BP26" s="216">
        <f t="shared" si="54"/>
        <v>0</v>
      </c>
      <c r="BQ26" s="214">
        <f t="shared" si="55"/>
        <v>0</v>
      </c>
      <c r="BR26" s="214">
        <f>IF(BO26&gt;0,'3. Finanšu-statistiskās konst.'!$C$28*'3. Finanšu-statistiskās konst.'!$C$6,0)</f>
        <v>0</v>
      </c>
      <c r="BS26" s="214">
        <f t="shared" si="56"/>
        <v>0</v>
      </c>
      <c r="BT26" s="216">
        <f t="shared" si="57"/>
        <v>0</v>
      </c>
      <c r="BU26" s="214">
        <f t="shared" si="58"/>
        <v>0</v>
      </c>
      <c r="BW26" s="214">
        <f>IF(AND($E26&gt;0,$F26&gt;0),'2. Datu ievade'!S28,0)</f>
        <v>0</v>
      </c>
      <c r="BX26" s="216">
        <f t="shared" si="59"/>
        <v>0</v>
      </c>
      <c r="BY26" s="214">
        <f t="shared" si="60"/>
        <v>0</v>
      </c>
      <c r="BZ26" s="214">
        <f>IF(BW26&gt;0,'3. Finanšu-statistiskās konst.'!$C$21*'3. Finanšu-statistiskās konst.'!$C$6,0)</f>
        <v>0</v>
      </c>
      <c r="CA26" s="214">
        <f t="shared" si="61"/>
        <v>0</v>
      </c>
      <c r="CB26" s="214">
        <f t="shared" si="62"/>
        <v>0</v>
      </c>
      <c r="CC26" s="214">
        <f t="shared" si="63"/>
        <v>0</v>
      </c>
      <c r="CE26" s="214">
        <f>IF(AND($E26&gt;0,$F26&gt;0),'2. Datu ievade'!AB28,0)</f>
        <v>0</v>
      </c>
      <c r="CF26" s="216">
        <f t="shared" si="64"/>
        <v>0</v>
      </c>
      <c r="CG26" s="214">
        <f t="shared" si="65"/>
        <v>0</v>
      </c>
      <c r="CH26" s="214">
        <f>IF(CE26&gt;0,'3. Finanšu-statistiskās konst.'!$C$29*'3. Finanšu-statistiskās konst.'!$C$6,0)</f>
        <v>0</v>
      </c>
      <c r="CI26" s="214">
        <f t="shared" si="66"/>
        <v>0</v>
      </c>
      <c r="CJ26" s="216">
        <f t="shared" si="67"/>
        <v>0</v>
      </c>
      <c r="CK26" s="214">
        <f t="shared" si="68"/>
        <v>0</v>
      </c>
      <c r="CM26" s="231">
        <f>IF(AND($E26&gt;0,$F26&gt;0),'2. Datu ievade'!AC28,0)</f>
        <v>0</v>
      </c>
      <c r="CN26" s="216">
        <f t="shared" si="69"/>
        <v>0</v>
      </c>
      <c r="CO26" s="232">
        <f t="shared" si="70"/>
        <v>0</v>
      </c>
      <c r="CP26" s="214">
        <f>IF(CM26&gt;0,'3. Finanšu-statistiskās konst.'!$C$30*'3. Finanšu-statistiskās konst.'!$C$6,0)</f>
        <v>0</v>
      </c>
      <c r="CQ26" s="214">
        <f t="shared" si="71"/>
        <v>0</v>
      </c>
      <c r="CR26" s="216">
        <f t="shared" si="72"/>
        <v>0</v>
      </c>
      <c r="CS26" s="214">
        <f t="shared" si="73"/>
        <v>0</v>
      </c>
      <c r="CU26" s="214">
        <f t="shared" si="74"/>
        <v>0</v>
      </c>
      <c r="CV26" s="214">
        <f>IF(AND($E26&gt;0,$F26&gt;0),'2. Datu ievade'!AD28,0)</f>
        <v>0</v>
      </c>
      <c r="CX26" s="214">
        <f t="shared" si="75"/>
        <v>0</v>
      </c>
      <c r="CY26" s="214">
        <f>IF(AND($E26&gt;0,$F26&gt;0),'2. Datu ievade'!AE28,0)</f>
        <v>0</v>
      </c>
      <c r="DA26" s="214">
        <f t="shared" si="76"/>
        <v>0</v>
      </c>
      <c r="DB26" s="214">
        <f>IF(AND($E26&gt;0,$F26&gt;0),'2. Datu ievade'!AF28,0)</f>
        <v>0</v>
      </c>
    </row>
    <row r="27" spans="2:106" x14ac:dyDescent="0.25">
      <c r="B27" s="319" t="str">
        <f>'2. Datu ievade'!B29</f>
        <v>Apbūve/ urbānas teritorijas</v>
      </c>
      <c r="C27" s="296" t="str">
        <f>'2. Datu ievade'!C29:D29</f>
        <v>mazstāvu dzīvojamās apbūves teritorija</v>
      </c>
      <c r="D27" s="297"/>
      <c r="E27" s="213">
        <f>'2. Datu ievade'!E29</f>
        <v>1</v>
      </c>
      <c r="F27" s="214">
        <f>'2. Datu ievade'!F29</f>
        <v>25.63</v>
      </c>
      <c r="H27" s="231">
        <f>IF(AND($E27&gt;0,$F27&gt;0),'2. Datu ievade'!R29,0)</f>
        <v>0</v>
      </c>
      <c r="I27" s="214">
        <f t="shared" si="21"/>
        <v>0</v>
      </c>
      <c r="J27" s="232">
        <f t="shared" si="22"/>
        <v>0</v>
      </c>
      <c r="K27" s="214">
        <f>IF(H27&gt;0,'3. Finanšu-statistiskās konst.'!$C$19*'3. Finanšu-statistiskās konst.'!$C$6,0)</f>
        <v>0</v>
      </c>
      <c r="L27" s="214">
        <f t="shared" si="23"/>
        <v>0</v>
      </c>
      <c r="M27" s="216">
        <f t="shared" si="24"/>
        <v>0</v>
      </c>
      <c r="N27" s="214">
        <f t="shared" si="25"/>
        <v>0</v>
      </c>
      <c r="P27" s="214">
        <f>IF(AND($E27&gt;0,$F27&gt;0),'2. Datu ievade'!S29,0)</f>
        <v>0</v>
      </c>
      <c r="Q27" s="216">
        <f t="shared" si="26"/>
        <v>0</v>
      </c>
      <c r="R27" s="214">
        <f t="shared" si="27"/>
        <v>0</v>
      </c>
      <c r="S27" s="214">
        <f>IF(P27&gt;0,'3. Finanšu-statistiskās konst.'!$C$21*'3. Finanšu-statistiskās konst.'!$C$6,0)</f>
        <v>0</v>
      </c>
      <c r="T27" s="214">
        <f t="shared" si="28"/>
        <v>0</v>
      </c>
      <c r="U27" s="216">
        <f t="shared" si="29"/>
        <v>0</v>
      </c>
      <c r="V27" s="214">
        <f t="shared" si="30"/>
        <v>0</v>
      </c>
      <c r="X27" s="214">
        <f>IF(AND($E27&gt;0,$F27&gt;0),'2. Datu ievade'!T29,0)</f>
        <v>0</v>
      </c>
      <c r="Y27" s="214">
        <f>IF(X27&gt;0,X27*$E27*$F27*'3. Finanšu-statistiskās konst.'!C$12,0)</f>
        <v>0</v>
      </c>
      <c r="Z27" s="214">
        <f t="shared" si="31"/>
        <v>0</v>
      </c>
      <c r="AB27" s="214">
        <f>IF(AND($E27&gt;0,$F27&gt;0),'2. Datu ievade'!U29,0)</f>
        <v>0</v>
      </c>
      <c r="AC27" s="216">
        <f t="shared" si="32"/>
        <v>0</v>
      </c>
      <c r="AD27" s="214">
        <f t="shared" si="33"/>
        <v>0</v>
      </c>
      <c r="AE27" s="214">
        <f>IF(AB27&gt;0,'3. Finanšu-statistiskās konst.'!$C$22*'3. Finanšu-statistiskās konst.'!$C$6,0)</f>
        <v>0</v>
      </c>
      <c r="AF27" s="214">
        <f t="shared" si="34"/>
        <v>0</v>
      </c>
      <c r="AG27" s="216">
        <f t="shared" si="35"/>
        <v>0</v>
      </c>
      <c r="AH27" s="214">
        <f t="shared" si="36"/>
        <v>0</v>
      </c>
      <c r="AJ27" s="214">
        <f>IF(AND($E27&gt;0,$F27&gt;0),'2. Datu ievade'!W29,0)</f>
        <v>0</v>
      </c>
      <c r="AK27" s="214">
        <f>IF(AJ27&gt;0,AJ27*$E27*'2. Datu ievade'!V29,0)</f>
        <v>0</v>
      </c>
      <c r="AL27" s="214">
        <f>IF(AJ27&gt;0,AK27*'3. Finanšu-statistiskās konst.'!C$13*'3. Finanšu-statistiskās konst.'!$C$6,0)</f>
        <v>0</v>
      </c>
      <c r="AM27" s="214">
        <f t="shared" si="37"/>
        <v>0</v>
      </c>
      <c r="AO27" s="233">
        <f>IF(AND($E27&gt;0,$F27&gt;0),'2. Datu ievade'!X29,0)</f>
        <v>0</v>
      </c>
      <c r="AP27" s="214">
        <f>IF(AND($E27&gt;0,$F27&gt;0),'2. Datu ievade'!T29,0)</f>
        <v>0</v>
      </c>
      <c r="AQ27" s="214">
        <f t="shared" si="38"/>
        <v>0</v>
      </c>
      <c r="AR27" s="216">
        <f t="shared" si="39"/>
        <v>0</v>
      </c>
      <c r="AS27" s="214">
        <f t="shared" si="40"/>
        <v>0</v>
      </c>
      <c r="AT27" s="214">
        <f>IF(AQ27&gt;0,'3. Finanšu-statistiskās konst.'!$C$23*'3. Finanšu-statistiskās konst.'!$C$6,0)</f>
        <v>0</v>
      </c>
      <c r="AU27" s="214">
        <f t="shared" si="41"/>
        <v>0</v>
      </c>
      <c r="AV27" s="216">
        <f t="shared" si="42"/>
        <v>0</v>
      </c>
      <c r="AW27" s="214">
        <f t="shared" si="43"/>
        <v>0</v>
      </c>
      <c r="AY27" s="214">
        <f>IF(AND($E27&gt;0,$F27&gt;0),'2. Datu ievade'!Y29,0)</f>
        <v>0</v>
      </c>
      <c r="AZ27" s="216">
        <f t="shared" si="44"/>
        <v>0</v>
      </c>
      <c r="BA27" s="214">
        <f t="shared" si="45"/>
        <v>0</v>
      </c>
      <c r="BB27" s="214">
        <f>IF(AY27&gt;0,'3. Finanšu-statistiskās konst.'!$C$24*'3. Finanšu-statistiskās konst.'!$C$6,0)</f>
        <v>0</v>
      </c>
      <c r="BC27" s="214">
        <f t="shared" si="46"/>
        <v>0</v>
      </c>
      <c r="BD27" s="216">
        <f t="shared" si="47"/>
        <v>0</v>
      </c>
      <c r="BE27" s="214">
        <f t="shared" si="48"/>
        <v>0</v>
      </c>
      <c r="BG27" s="214">
        <f>IF(AND($E27&gt;0,$F27&gt;0),'2. Datu ievade'!Z29,0)</f>
        <v>3</v>
      </c>
      <c r="BH27" s="216">
        <f t="shared" si="49"/>
        <v>314.73639999999995</v>
      </c>
      <c r="BI27" s="214">
        <f t="shared" si="50"/>
        <v>76.89</v>
      </c>
      <c r="BJ27" s="267">
        <f>IF(BG27&gt;0,'3. Finanšu-statistiskās konst.'!$C$27*'3. Finanšu-statistiskās konst.'!$C$6,0)</f>
        <v>12.28</v>
      </c>
      <c r="BK27" s="214">
        <f t="shared" si="51"/>
        <v>4.162687710340025</v>
      </c>
      <c r="BL27" s="216">
        <f t="shared" si="52"/>
        <v>320.06905804804455</v>
      </c>
      <c r="BM27" s="214">
        <f t="shared" si="53"/>
        <v>12.488063131020077</v>
      </c>
      <c r="BO27" s="214">
        <f>IF(AND($E27&gt;0,$F27&gt;0),'2. Datu ievade'!AA29,0)</f>
        <v>2</v>
      </c>
      <c r="BP27" s="216">
        <f t="shared" si="54"/>
        <v>3542.0659999999993</v>
      </c>
      <c r="BQ27" s="214">
        <f t="shared" si="55"/>
        <v>51.26</v>
      </c>
      <c r="BR27" s="214">
        <f>IF(BO27&gt;0,'3. Finanšu-statistiskās konst.'!$C$28*'3. Finanšu-statistiskās konst.'!$C$6,0)</f>
        <v>138.19999999999999</v>
      </c>
      <c r="BS27" s="214">
        <f t="shared" si="56"/>
        <v>57.280725546702811</v>
      </c>
      <c r="BT27" s="216">
        <f t="shared" si="57"/>
        <v>2936.209991523986</v>
      </c>
      <c r="BU27" s="214">
        <f t="shared" si="58"/>
        <v>114.56145109340562</v>
      </c>
      <c r="BW27" s="214">
        <f>IF(AND($E27&gt;0,$F27&gt;0),'2. Datu ievade'!S29,0)</f>
        <v>0</v>
      </c>
      <c r="BX27" s="216">
        <f t="shared" si="59"/>
        <v>0</v>
      </c>
      <c r="BY27" s="214">
        <f t="shared" si="60"/>
        <v>0</v>
      </c>
      <c r="BZ27" s="214">
        <f>IF(BW27&gt;0,'3. Finanšu-statistiskās konst.'!$C$21*'3. Finanšu-statistiskās konst.'!$C$6,0)</f>
        <v>0</v>
      </c>
      <c r="CA27" s="214">
        <f t="shared" si="61"/>
        <v>0</v>
      </c>
      <c r="CB27" s="214">
        <f t="shared" si="62"/>
        <v>0</v>
      </c>
      <c r="CC27" s="214">
        <f t="shared" si="63"/>
        <v>0</v>
      </c>
      <c r="CE27" s="214">
        <f>IF(AND($E27&gt;0,$F27&gt;0),'2. Datu ievade'!AB29,0)</f>
        <v>0</v>
      </c>
      <c r="CF27" s="216">
        <f t="shared" si="64"/>
        <v>0</v>
      </c>
      <c r="CG27" s="214">
        <f t="shared" si="65"/>
        <v>0</v>
      </c>
      <c r="CH27" s="214">
        <f>IF(CE27&gt;0,'3. Finanšu-statistiskās konst.'!$C$29*'3. Finanšu-statistiskās konst.'!$C$6,0)</f>
        <v>0</v>
      </c>
      <c r="CI27" s="214">
        <f t="shared" si="66"/>
        <v>0</v>
      </c>
      <c r="CJ27" s="216">
        <f t="shared" si="67"/>
        <v>0</v>
      </c>
      <c r="CK27" s="214">
        <f t="shared" si="68"/>
        <v>0</v>
      </c>
      <c r="CM27" s="231">
        <f>IF(AND($E27&gt;0,$F27&gt;0),'2. Datu ievade'!AC29,0)</f>
        <v>0</v>
      </c>
      <c r="CN27" s="216">
        <f t="shared" si="69"/>
        <v>0</v>
      </c>
      <c r="CO27" s="232">
        <f t="shared" si="70"/>
        <v>0</v>
      </c>
      <c r="CP27" s="214">
        <f>IF(CM27&gt;0,'3. Finanšu-statistiskās konst.'!$C$30*'3. Finanšu-statistiskās konst.'!$C$6,0)</f>
        <v>0</v>
      </c>
      <c r="CQ27" s="214">
        <f t="shared" si="71"/>
        <v>0</v>
      </c>
      <c r="CR27" s="216">
        <f t="shared" si="72"/>
        <v>0</v>
      </c>
      <c r="CS27" s="214">
        <f t="shared" si="73"/>
        <v>0</v>
      </c>
      <c r="CU27" s="214">
        <f t="shared" si="74"/>
        <v>0</v>
      </c>
      <c r="CV27" s="214">
        <f>IF(AND($E27&gt;0,$F27&gt;0),'2. Datu ievade'!AD29,0)</f>
        <v>0</v>
      </c>
      <c r="CX27" s="214">
        <f t="shared" si="75"/>
        <v>0</v>
      </c>
      <c r="CY27" s="214">
        <f>IF(AND($E27&gt;0,$F27&gt;0),'2. Datu ievade'!AE29,0)</f>
        <v>0</v>
      </c>
      <c r="DA27" s="214">
        <f t="shared" si="76"/>
        <v>0</v>
      </c>
      <c r="DB27" s="214">
        <f>IF(AND($E27&gt;0,$F27&gt;0),'2. Datu ievade'!AF29,0)</f>
        <v>0</v>
      </c>
    </row>
    <row r="28" spans="2:106" x14ac:dyDescent="0.25">
      <c r="B28" s="320"/>
      <c r="C28" s="296" t="str">
        <f>'2. Datu ievade'!C30:D30</f>
        <v>daudzstāvu dzīvojamās apbūves teritorija</v>
      </c>
      <c r="D28" s="297"/>
      <c r="E28" s="213">
        <f>'2. Datu ievade'!E30</f>
        <v>1</v>
      </c>
      <c r="F28" s="214">
        <f>'2. Datu ievade'!F30</f>
        <v>0.73</v>
      </c>
      <c r="H28" s="231">
        <f>IF(AND($E28&gt;0,$F28&gt;0),'2. Datu ievade'!R30,0)</f>
        <v>0</v>
      </c>
      <c r="I28" s="214">
        <f t="shared" si="21"/>
        <v>0</v>
      </c>
      <c r="J28" s="232">
        <f t="shared" si="22"/>
        <v>0</v>
      </c>
      <c r="K28" s="214">
        <f>IF(H28&gt;0,'3. Finanšu-statistiskās konst.'!$C$19*'3. Finanšu-statistiskās konst.'!$C$6,0)</f>
        <v>0</v>
      </c>
      <c r="L28" s="214">
        <f t="shared" si="23"/>
        <v>0</v>
      </c>
      <c r="M28" s="216">
        <f t="shared" si="24"/>
        <v>0</v>
      </c>
      <c r="N28" s="214">
        <f t="shared" si="25"/>
        <v>0</v>
      </c>
      <c r="P28" s="214">
        <f>IF(AND($E28&gt;0,$F28&gt;0),'2. Datu ievade'!S30,0)</f>
        <v>0</v>
      </c>
      <c r="Q28" s="216">
        <f t="shared" si="26"/>
        <v>0</v>
      </c>
      <c r="R28" s="214">
        <f t="shared" si="27"/>
        <v>0</v>
      </c>
      <c r="S28" s="214">
        <f>IF(P28&gt;0,'3. Finanšu-statistiskās konst.'!$C$21*'3. Finanšu-statistiskās konst.'!$C$6,0)</f>
        <v>0</v>
      </c>
      <c r="T28" s="214">
        <f t="shared" si="28"/>
        <v>0</v>
      </c>
      <c r="U28" s="216">
        <f t="shared" si="29"/>
        <v>0</v>
      </c>
      <c r="V28" s="214">
        <f t="shared" si="30"/>
        <v>0</v>
      </c>
      <c r="X28" s="214">
        <f>IF(AND($E28&gt;0,$F28&gt;0),'2. Datu ievade'!T30,0)</f>
        <v>0</v>
      </c>
      <c r="Y28" s="214">
        <f>IF(X28&gt;0,X28*$E28*$F28*'3. Finanšu-statistiskās konst.'!C$12,0)</f>
        <v>0</v>
      </c>
      <c r="Z28" s="214">
        <f t="shared" si="31"/>
        <v>0</v>
      </c>
      <c r="AB28" s="214">
        <f>IF(AND($E28&gt;0,$F28&gt;0),'2. Datu ievade'!U30,0)</f>
        <v>0</v>
      </c>
      <c r="AC28" s="216">
        <f t="shared" si="32"/>
        <v>0</v>
      </c>
      <c r="AD28" s="214">
        <f t="shared" si="33"/>
        <v>0</v>
      </c>
      <c r="AE28" s="214">
        <f>IF(AB28&gt;0,'3. Finanšu-statistiskās konst.'!$C$22*'3. Finanšu-statistiskās konst.'!$C$6,0)</f>
        <v>0</v>
      </c>
      <c r="AF28" s="214">
        <f t="shared" si="34"/>
        <v>0</v>
      </c>
      <c r="AG28" s="216">
        <f t="shared" si="35"/>
        <v>0</v>
      </c>
      <c r="AH28" s="214">
        <f t="shared" si="36"/>
        <v>0</v>
      </c>
      <c r="AJ28" s="214">
        <f>IF(AND($E28&gt;0,$F28&gt;0),'2. Datu ievade'!W30,0)</f>
        <v>0</v>
      </c>
      <c r="AK28" s="214">
        <f>IF(AJ28&gt;0,AJ28*$E28*'2. Datu ievade'!V30,0)</f>
        <v>0</v>
      </c>
      <c r="AL28" s="214">
        <f>IF(AJ28&gt;0,AK28*'3. Finanšu-statistiskās konst.'!C$13*'3. Finanšu-statistiskās konst.'!$C$6,0)</f>
        <v>0</v>
      </c>
      <c r="AM28" s="214">
        <f t="shared" si="37"/>
        <v>0</v>
      </c>
      <c r="AO28" s="233">
        <f>IF(AND($E28&gt;0,$F28&gt;0),'2. Datu ievade'!X30,0)</f>
        <v>0</v>
      </c>
      <c r="AP28" s="214">
        <f>IF(AND($E28&gt;0,$F28&gt;0),'2. Datu ievade'!T30,0)</f>
        <v>0</v>
      </c>
      <c r="AQ28" s="214">
        <f t="shared" si="38"/>
        <v>0</v>
      </c>
      <c r="AR28" s="216">
        <f t="shared" si="39"/>
        <v>0</v>
      </c>
      <c r="AS28" s="214">
        <f t="shared" si="40"/>
        <v>0</v>
      </c>
      <c r="AT28" s="214">
        <f>IF(AQ28&gt;0,'3. Finanšu-statistiskās konst.'!$C$23*'3. Finanšu-statistiskās konst.'!$C$6,0)</f>
        <v>0</v>
      </c>
      <c r="AU28" s="214">
        <f t="shared" si="41"/>
        <v>0</v>
      </c>
      <c r="AV28" s="216">
        <f t="shared" si="42"/>
        <v>0</v>
      </c>
      <c r="AW28" s="214">
        <f t="shared" si="43"/>
        <v>0</v>
      </c>
      <c r="AY28" s="214">
        <f>IF(AND($E28&gt;0,$F28&gt;0),'2. Datu ievade'!Y30,0)</f>
        <v>0</v>
      </c>
      <c r="AZ28" s="216">
        <f t="shared" si="44"/>
        <v>0</v>
      </c>
      <c r="BA28" s="214">
        <f t="shared" si="45"/>
        <v>0</v>
      </c>
      <c r="BB28" s="214">
        <f>IF(AY28&gt;0,'3. Finanšu-statistiskās konst.'!$C$24*'3. Finanšu-statistiskās konst.'!$C$6,0)</f>
        <v>0</v>
      </c>
      <c r="BC28" s="214">
        <f t="shared" si="46"/>
        <v>0</v>
      </c>
      <c r="BD28" s="216">
        <f t="shared" si="47"/>
        <v>0</v>
      </c>
      <c r="BE28" s="214">
        <f t="shared" si="48"/>
        <v>0</v>
      </c>
      <c r="BG28" s="214">
        <f>IF(AND($E28&gt;0,$F28&gt;0),'2. Datu ievade'!Z30,0)</f>
        <v>1</v>
      </c>
      <c r="BH28" s="216">
        <f t="shared" si="49"/>
        <v>8.9643999999999995</v>
      </c>
      <c r="BI28" s="214">
        <f t="shared" si="50"/>
        <v>0.73</v>
      </c>
      <c r="BJ28" s="267">
        <f>IF(BG28&gt;0,'3. Finanšu-statistiskās konst.'!$C$27*'3. Finanšu-statistiskās konst.'!$C$6,0)</f>
        <v>12.28</v>
      </c>
      <c r="BK28" s="214">
        <f t="shared" si="51"/>
        <v>4.162687710340025</v>
      </c>
      <c r="BL28" s="216">
        <f t="shared" si="52"/>
        <v>3.0387620285482182</v>
      </c>
      <c r="BM28" s="214">
        <f t="shared" si="53"/>
        <v>4.162687710340025</v>
      </c>
      <c r="BO28" s="214">
        <f>IF(AND($E28&gt;0,$F28&gt;0),'2. Datu ievade'!AA30,0)</f>
        <v>0</v>
      </c>
      <c r="BP28" s="216">
        <f t="shared" si="54"/>
        <v>0</v>
      </c>
      <c r="BQ28" s="214">
        <f t="shared" si="55"/>
        <v>0</v>
      </c>
      <c r="BR28" s="214">
        <f>IF(BO28&gt;0,'3. Finanšu-statistiskās konst.'!$C$28*'3. Finanšu-statistiskās konst.'!$C$6,0)</f>
        <v>0</v>
      </c>
      <c r="BS28" s="214">
        <f t="shared" si="56"/>
        <v>0</v>
      </c>
      <c r="BT28" s="216">
        <f t="shared" si="57"/>
        <v>0</v>
      </c>
      <c r="BU28" s="214">
        <f t="shared" si="58"/>
        <v>0</v>
      </c>
      <c r="BW28" s="214">
        <f>IF(AND($E28&gt;0,$F28&gt;0),'2. Datu ievade'!S30,0)</f>
        <v>0</v>
      </c>
      <c r="BX28" s="216">
        <f t="shared" si="59"/>
        <v>0</v>
      </c>
      <c r="BY28" s="214">
        <f t="shared" si="60"/>
        <v>0</v>
      </c>
      <c r="BZ28" s="214">
        <f>IF(BW28&gt;0,'3. Finanšu-statistiskās konst.'!$C$21*'3. Finanšu-statistiskās konst.'!$C$6,0)</f>
        <v>0</v>
      </c>
      <c r="CA28" s="214">
        <f t="shared" si="61"/>
        <v>0</v>
      </c>
      <c r="CB28" s="214">
        <f t="shared" si="62"/>
        <v>0</v>
      </c>
      <c r="CC28" s="214">
        <f t="shared" si="63"/>
        <v>0</v>
      </c>
      <c r="CE28" s="214">
        <f>IF(AND($E28&gt;0,$F28&gt;0),'2. Datu ievade'!AB30,0)</f>
        <v>0</v>
      </c>
      <c r="CF28" s="216">
        <f t="shared" si="64"/>
        <v>0</v>
      </c>
      <c r="CG28" s="214">
        <f t="shared" si="65"/>
        <v>0</v>
      </c>
      <c r="CH28" s="214">
        <f>IF(CE28&gt;0,'3. Finanšu-statistiskās konst.'!$C$29*'3. Finanšu-statistiskās konst.'!$C$6,0)</f>
        <v>0</v>
      </c>
      <c r="CI28" s="214">
        <f t="shared" si="66"/>
        <v>0</v>
      </c>
      <c r="CJ28" s="216">
        <f t="shared" si="67"/>
        <v>0</v>
      </c>
      <c r="CK28" s="214">
        <f t="shared" si="68"/>
        <v>0</v>
      </c>
      <c r="CM28" s="231">
        <f>IF(AND($E28&gt;0,$F28&gt;0),'2. Datu ievade'!AC30,0)</f>
        <v>0</v>
      </c>
      <c r="CN28" s="216">
        <f t="shared" si="69"/>
        <v>0</v>
      </c>
      <c r="CO28" s="232">
        <f t="shared" si="70"/>
        <v>0</v>
      </c>
      <c r="CP28" s="214">
        <f>IF(CM28&gt;0,'3. Finanšu-statistiskās konst.'!$C$30*'3. Finanšu-statistiskās konst.'!$C$6,0)</f>
        <v>0</v>
      </c>
      <c r="CQ28" s="214">
        <f t="shared" si="71"/>
        <v>0</v>
      </c>
      <c r="CR28" s="216">
        <f t="shared" si="72"/>
        <v>0</v>
      </c>
      <c r="CS28" s="214">
        <f t="shared" si="73"/>
        <v>0</v>
      </c>
      <c r="CU28" s="214">
        <f t="shared" si="74"/>
        <v>0</v>
      </c>
      <c r="CV28" s="214">
        <f>IF(AND($E28&gt;0,$F28&gt;0),'2. Datu ievade'!AD30,0)</f>
        <v>0</v>
      </c>
      <c r="CX28" s="214">
        <f t="shared" si="75"/>
        <v>0</v>
      </c>
      <c r="CY28" s="214">
        <f>IF(AND($E28&gt;0,$F28&gt;0),'2. Datu ievade'!AE30,0)</f>
        <v>0</v>
      </c>
      <c r="DA28" s="214">
        <f t="shared" si="76"/>
        <v>0</v>
      </c>
      <c r="DB28" s="214">
        <f>IF(AND($E28&gt;0,$F28&gt;0),'2. Datu ievade'!AF30,0)</f>
        <v>0</v>
      </c>
    </row>
    <row r="29" spans="2:106" x14ac:dyDescent="0.25">
      <c r="B29" s="320"/>
      <c r="C29" s="296" t="str">
        <f>'2. Datu ievade'!C31:D31</f>
        <v>publiskās apbūves teritorija</v>
      </c>
      <c r="D29" s="297"/>
      <c r="E29" s="213">
        <f>'2. Datu ievade'!E31</f>
        <v>1</v>
      </c>
      <c r="F29" s="214">
        <f>'2. Datu ievade'!F31</f>
        <v>2.85</v>
      </c>
      <c r="H29" s="231">
        <f>IF(AND($E29&gt;0,$F29&gt;0),'2. Datu ievade'!R31,0)</f>
        <v>0</v>
      </c>
      <c r="I29" s="214">
        <f t="shared" si="21"/>
        <v>0</v>
      </c>
      <c r="J29" s="232">
        <f t="shared" si="22"/>
        <v>0</v>
      </c>
      <c r="K29" s="214">
        <f>IF(H29&gt;0,'3. Finanšu-statistiskās konst.'!$C$19*'3. Finanšu-statistiskās konst.'!$C$6,0)</f>
        <v>0</v>
      </c>
      <c r="L29" s="214">
        <f t="shared" si="23"/>
        <v>0</v>
      </c>
      <c r="M29" s="216">
        <f t="shared" si="24"/>
        <v>0</v>
      </c>
      <c r="N29" s="214">
        <f t="shared" si="25"/>
        <v>0</v>
      </c>
      <c r="P29" s="214">
        <f>IF(AND($E29&gt;0,$F29&gt;0),'2. Datu ievade'!S31,0)</f>
        <v>0</v>
      </c>
      <c r="Q29" s="216">
        <f t="shared" si="26"/>
        <v>0</v>
      </c>
      <c r="R29" s="214">
        <f t="shared" si="27"/>
        <v>0</v>
      </c>
      <c r="S29" s="214">
        <f>IF(P29&gt;0,'3. Finanšu-statistiskās konst.'!$C$21*'3. Finanšu-statistiskās konst.'!$C$6,0)</f>
        <v>0</v>
      </c>
      <c r="T29" s="214">
        <f t="shared" si="28"/>
        <v>0</v>
      </c>
      <c r="U29" s="216">
        <f t="shared" si="29"/>
        <v>0</v>
      </c>
      <c r="V29" s="214">
        <f t="shared" si="30"/>
        <v>0</v>
      </c>
      <c r="X29" s="214">
        <f>IF(AND($E29&gt;0,$F29&gt;0),'2. Datu ievade'!T31,0)</f>
        <v>0</v>
      </c>
      <c r="Y29" s="214">
        <f>IF(X29&gt;0,X29*$E29*$F29*'3. Finanšu-statistiskās konst.'!C$12,0)</f>
        <v>0</v>
      </c>
      <c r="Z29" s="214">
        <f t="shared" si="31"/>
        <v>0</v>
      </c>
      <c r="AB29" s="214">
        <f>IF(AND($E29&gt;0,$F29&gt;0),'2. Datu ievade'!U31,0)</f>
        <v>0</v>
      </c>
      <c r="AC29" s="216">
        <f t="shared" si="32"/>
        <v>0</v>
      </c>
      <c r="AD29" s="214">
        <f t="shared" si="33"/>
        <v>0</v>
      </c>
      <c r="AE29" s="214">
        <f>IF(AB29&gt;0,'3. Finanšu-statistiskās konst.'!$C$22*'3. Finanšu-statistiskās konst.'!$C$6,0)</f>
        <v>0</v>
      </c>
      <c r="AF29" s="214">
        <f t="shared" si="34"/>
        <v>0</v>
      </c>
      <c r="AG29" s="216">
        <f t="shared" si="35"/>
        <v>0</v>
      </c>
      <c r="AH29" s="214">
        <f t="shared" si="36"/>
        <v>0</v>
      </c>
      <c r="AJ29" s="214">
        <f>IF(AND($E29&gt;0,$F29&gt;0),'2. Datu ievade'!W31,0)</f>
        <v>0</v>
      </c>
      <c r="AK29" s="214">
        <f>IF(AJ29&gt;0,AJ29*$E29*'2. Datu ievade'!V31,0)</f>
        <v>0</v>
      </c>
      <c r="AL29" s="214">
        <f>IF(AJ29&gt;0,AK29*'3. Finanšu-statistiskās konst.'!C$13*'3. Finanšu-statistiskās konst.'!$C$6,0)</f>
        <v>0</v>
      </c>
      <c r="AM29" s="214">
        <f t="shared" si="37"/>
        <v>0</v>
      </c>
      <c r="AO29" s="233">
        <f>IF(AND($E29&gt;0,$F29&gt;0),'2. Datu ievade'!X31,0)</f>
        <v>0</v>
      </c>
      <c r="AP29" s="214">
        <f>IF(AND($E29&gt;0,$F29&gt;0),'2. Datu ievade'!T31,0)</f>
        <v>0</v>
      </c>
      <c r="AQ29" s="214">
        <f t="shared" si="38"/>
        <v>0</v>
      </c>
      <c r="AR29" s="216">
        <f t="shared" si="39"/>
        <v>0</v>
      </c>
      <c r="AS29" s="214">
        <f t="shared" si="40"/>
        <v>0</v>
      </c>
      <c r="AT29" s="214">
        <f>IF(AQ29&gt;0,'3. Finanšu-statistiskās konst.'!$C$23*'3. Finanšu-statistiskās konst.'!$C$6,0)</f>
        <v>0</v>
      </c>
      <c r="AU29" s="214">
        <f t="shared" si="41"/>
        <v>0</v>
      </c>
      <c r="AV29" s="216">
        <f t="shared" si="42"/>
        <v>0</v>
      </c>
      <c r="AW29" s="214">
        <f t="shared" si="43"/>
        <v>0</v>
      </c>
      <c r="AY29" s="214">
        <f>IF(AND($E29&gt;0,$F29&gt;0),'2. Datu ievade'!Y31,0)</f>
        <v>0</v>
      </c>
      <c r="AZ29" s="216">
        <f t="shared" si="44"/>
        <v>0</v>
      </c>
      <c r="BA29" s="214">
        <f t="shared" si="45"/>
        <v>0</v>
      </c>
      <c r="BB29" s="214">
        <f>IF(AY29&gt;0,'3. Finanšu-statistiskās konst.'!$C$24*'3. Finanšu-statistiskās konst.'!$C$6,0)</f>
        <v>0</v>
      </c>
      <c r="BC29" s="214">
        <f t="shared" si="46"/>
        <v>0</v>
      </c>
      <c r="BD29" s="216">
        <f t="shared" si="47"/>
        <v>0</v>
      </c>
      <c r="BE29" s="214">
        <f t="shared" si="48"/>
        <v>0</v>
      </c>
      <c r="BG29" s="214">
        <f>IF(AND($E29&gt;0,$F29&gt;0),'2. Datu ievade'!Z31,0)</f>
        <v>3</v>
      </c>
      <c r="BH29" s="216">
        <f t="shared" si="49"/>
        <v>34.997999999999998</v>
      </c>
      <c r="BI29" s="214">
        <f t="shared" si="50"/>
        <v>8.5500000000000007</v>
      </c>
      <c r="BJ29" s="267">
        <f>IF(BG29&gt;0,'3. Finanšu-statistiskās konst.'!$C$27*'3. Finanšu-statistiskās konst.'!$C$6,0)</f>
        <v>12.28</v>
      </c>
      <c r="BK29" s="214">
        <f t="shared" si="51"/>
        <v>4.162687710340025</v>
      </c>
      <c r="BL29" s="216">
        <f t="shared" si="52"/>
        <v>35.590979923407218</v>
      </c>
      <c r="BM29" s="214">
        <f t="shared" si="53"/>
        <v>12.488063131020077</v>
      </c>
      <c r="BO29" s="214">
        <f>IF(AND($E29&gt;0,$F29&gt;0),'2. Datu ievade'!AA31,0)</f>
        <v>1</v>
      </c>
      <c r="BP29" s="216">
        <f t="shared" si="54"/>
        <v>393.87</v>
      </c>
      <c r="BQ29" s="214">
        <f t="shared" si="55"/>
        <v>2.85</v>
      </c>
      <c r="BR29" s="214">
        <f>IF(BO29&gt;0,'3. Finanšu-statistiskās konst.'!$C$28*'3. Finanšu-statistiskās konst.'!$C$6,0)</f>
        <v>138.19999999999999</v>
      </c>
      <c r="BS29" s="214">
        <f t="shared" si="56"/>
        <v>57.280725546702811</v>
      </c>
      <c r="BT29" s="216">
        <f t="shared" si="57"/>
        <v>163.25006780810301</v>
      </c>
      <c r="BU29" s="214">
        <f t="shared" si="58"/>
        <v>57.280725546702811</v>
      </c>
      <c r="BW29" s="214">
        <f>IF(AND($E29&gt;0,$F29&gt;0),'2. Datu ievade'!S31,0)</f>
        <v>0</v>
      </c>
      <c r="BX29" s="216">
        <f t="shared" si="59"/>
        <v>0</v>
      </c>
      <c r="BY29" s="214">
        <f t="shared" si="60"/>
        <v>0</v>
      </c>
      <c r="BZ29" s="214">
        <f>IF(BW29&gt;0,'3. Finanšu-statistiskās konst.'!$C$21*'3. Finanšu-statistiskās konst.'!$C$6,0)</f>
        <v>0</v>
      </c>
      <c r="CA29" s="214">
        <f t="shared" si="61"/>
        <v>0</v>
      </c>
      <c r="CB29" s="214">
        <f t="shared" si="62"/>
        <v>0</v>
      </c>
      <c r="CC29" s="214">
        <f t="shared" si="63"/>
        <v>0</v>
      </c>
      <c r="CE29" s="214">
        <f>IF(AND($E29&gt;0,$F29&gt;0),'2. Datu ievade'!AB31,0)</f>
        <v>0</v>
      </c>
      <c r="CF29" s="216">
        <f t="shared" si="64"/>
        <v>0</v>
      </c>
      <c r="CG29" s="214">
        <f t="shared" si="65"/>
        <v>0</v>
      </c>
      <c r="CH29" s="214">
        <f>IF(CE29&gt;0,'3. Finanšu-statistiskās konst.'!$C$29*'3. Finanšu-statistiskās konst.'!$C$6,0)</f>
        <v>0</v>
      </c>
      <c r="CI29" s="214">
        <f t="shared" si="66"/>
        <v>0</v>
      </c>
      <c r="CJ29" s="216">
        <f t="shared" si="67"/>
        <v>0</v>
      </c>
      <c r="CK29" s="214">
        <f t="shared" si="68"/>
        <v>0</v>
      </c>
      <c r="CM29" s="231">
        <f>IF(AND($E29&gt;0,$F29&gt;0),'2. Datu ievade'!AC31,0)</f>
        <v>0</v>
      </c>
      <c r="CN29" s="216">
        <f t="shared" si="69"/>
        <v>0</v>
      </c>
      <c r="CO29" s="232">
        <f t="shared" si="70"/>
        <v>0</v>
      </c>
      <c r="CP29" s="214">
        <f>IF(CM29&gt;0,'3. Finanšu-statistiskās konst.'!$C$30*'3. Finanšu-statistiskās konst.'!$C$6,0)</f>
        <v>0</v>
      </c>
      <c r="CQ29" s="214">
        <f t="shared" si="71"/>
        <v>0</v>
      </c>
      <c r="CR29" s="216">
        <f t="shared" si="72"/>
        <v>0</v>
      </c>
      <c r="CS29" s="214">
        <f t="shared" si="73"/>
        <v>0</v>
      </c>
      <c r="CU29" s="214">
        <f t="shared" si="74"/>
        <v>0</v>
      </c>
      <c r="CV29" s="214">
        <f>IF(AND($E29&gt;0,$F29&gt;0),'2. Datu ievade'!AD31,0)</f>
        <v>0</v>
      </c>
      <c r="CX29" s="214">
        <f t="shared" si="75"/>
        <v>0</v>
      </c>
      <c r="CY29" s="214">
        <f>IF(AND($E29&gt;0,$F29&gt;0),'2. Datu ievade'!AE31,0)</f>
        <v>0</v>
      </c>
      <c r="DA29" s="214">
        <f t="shared" si="76"/>
        <v>0</v>
      </c>
      <c r="DB29" s="214">
        <f>IF(AND($E29&gt;0,$F29&gt;0),'2. Datu ievade'!AF31,0)</f>
        <v>0</v>
      </c>
    </row>
    <row r="30" spans="2:106" x14ac:dyDescent="0.25">
      <c r="B30" s="320"/>
      <c r="C30" s="296" t="str">
        <f>'2. Datu ievade'!C32:D32</f>
        <v>atsevišķas ēkas</v>
      </c>
      <c r="D30" s="297"/>
      <c r="E30" s="213">
        <f>'2. Datu ievade'!E32</f>
        <v>0</v>
      </c>
      <c r="F30" s="214">
        <f>'2. Datu ievade'!F32</f>
        <v>0</v>
      </c>
      <c r="H30" s="231">
        <f>IF(AND($E30&gt;0,$F30&gt;0),'2. Datu ievade'!R32,0)</f>
        <v>0</v>
      </c>
      <c r="I30" s="214">
        <f t="shared" si="21"/>
        <v>0</v>
      </c>
      <c r="J30" s="232">
        <f t="shared" si="22"/>
        <v>0</v>
      </c>
      <c r="K30" s="214">
        <f>IF(H30&gt;0,'3. Finanšu-statistiskās konst.'!$C$19*'3. Finanšu-statistiskās konst.'!$C$6,0)</f>
        <v>0</v>
      </c>
      <c r="L30" s="214">
        <f t="shared" si="23"/>
        <v>0</v>
      </c>
      <c r="M30" s="216">
        <f t="shared" si="24"/>
        <v>0</v>
      </c>
      <c r="N30" s="214">
        <f t="shared" si="25"/>
        <v>0</v>
      </c>
      <c r="P30" s="214">
        <f>IF(AND($E30&gt;0,$F30&gt;0),'2. Datu ievade'!S32,0)</f>
        <v>0</v>
      </c>
      <c r="Q30" s="216">
        <f t="shared" si="26"/>
        <v>0</v>
      </c>
      <c r="R30" s="214">
        <f t="shared" si="27"/>
        <v>0</v>
      </c>
      <c r="S30" s="214">
        <f>IF(P30&gt;0,'3. Finanšu-statistiskās konst.'!$C$21*'3. Finanšu-statistiskās konst.'!$C$6,0)</f>
        <v>0</v>
      </c>
      <c r="T30" s="214">
        <f t="shared" si="28"/>
        <v>0</v>
      </c>
      <c r="U30" s="216">
        <f t="shared" si="29"/>
        <v>0</v>
      </c>
      <c r="V30" s="214">
        <f t="shared" si="30"/>
        <v>0</v>
      </c>
      <c r="X30" s="214">
        <f>IF(AND($E30&gt;0,$F30&gt;0),'2. Datu ievade'!T32,0)</f>
        <v>0</v>
      </c>
      <c r="Y30" s="214">
        <f>IF(X30&gt;0,X30*$E30*$F30*'3. Finanšu-statistiskās konst.'!C$12,0)</f>
        <v>0</v>
      </c>
      <c r="Z30" s="214">
        <f t="shared" si="31"/>
        <v>0</v>
      </c>
      <c r="AB30" s="214">
        <f>IF(AND($E30&gt;0,$F30&gt;0),'2. Datu ievade'!U32,0)</f>
        <v>0</v>
      </c>
      <c r="AC30" s="216">
        <f t="shared" si="32"/>
        <v>0</v>
      </c>
      <c r="AD30" s="214">
        <f t="shared" si="33"/>
        <v>0</v>
      </c>
      <c r="AE30" s="214">
        <f>IF(AB30&gt;0,'3. Finanšu-statistiskās konst.'!$C$22*'3. Finanšu-statistiskās konst.'!$C$6,0)</f>
        <v>0</v>
      </c>
      <c r="AF30" s="214">
        <f t="shared" si="34"/>
        <v>0</v>
      </c>
      <c r="AG30" s="216">
        <f t="shared" si="35"/>
        <v>0</v>
      </c>
      <c r="AH30" s="214">
        <f t="shared" si="36"/>
        <v>0</v>
      </c>
      <c r="AJ30" s="214">
        <f>IF(AND($E30&gt;0,$F30&gt;0),'2. Datu ievade'!W32,0)</f>
        <v>0</v>
      </c>
      <c r="AK30" s="214">
        <f>IF(AJ30&gt;0,AJ30*$E30*'2. Datu ievade'!V32,0)</f>
        <v>0</v>
      </c>
      <c r="AL30" s="214">
        <f>IF(AJ30&gt;0,AK30*'3. Finanšu-statistiskās konst.'!C$13*'3. Finanšu-statistiskās konst.'!$C$6,0)</f>
        <v>0</v>
      </c>
      <c r="AM30" s="214">
        <f t="shared" si="37"/>
        <v>0</v>
      </c>
      <c r="AO30" s="233">
        <f>IF(AND($E30&gt;0,$F30&gt;0),'2. Datu ievade'!X32,0)</f>
        <v>0</v>
      </c>
      <c r="AP30" s="214">
        <f>IF(AND($E30&gt;0,$F30&gt;0),'2. Datu ievade'!T32,0)</f>
        <v>0</v>
      </c>
      <c r="AQ30" s="214">
        <f t="shared" si="38"/>
        <v>0</v>
      </c>
      <c r="AR30" s="216">
        <f t="shared" si="39"/>
        <v>0</v>
      </c>
      <c r="AS30" s="214">
        <f t="shared" si="40"/>
        <v>0</v>
      </c>
      <c r="AT30" s="214">
        <f>IF(AQ30&gt;0,'3. Finanšu-statistiskās konst.'!$C$23*'3. Finanšu-statistiskās konst.'!$C$6,0)</f>
        <v>0</v>
      </c>
      <c r="AU30" s="214">
        <f t="shared" si="41"/>
        <v>0</v>
      </c>
      <c r="AV30" s="216">
        <f t="shared" si="42"/>
        <v>0</v>
      </c>
      <c r="AW30" s="214">
        <f t="shared" si="43"/>
        <v>0</v>
      </c>
      <c r="AY30" s="214">
        <f>IF(AND($E30&gt;0,$F30&gt;0),'2. Datu ievade'!Y32,0)</f>
        <v>0</v>
      </c>
      <c r="AZ30" s="216">
        <f t="shared" si="44"/>
        <v>0</v>
      </c>
      <c r="BA30" s="214">
        <f t="shared" si="45"/>
        <v>0</v>
      </c>
      <c r="BB30" s="214">
        <f>IF(AY30&gt;0,'3. Finanšu-statistiskās konst.'!$C$24*'3. Finanšu-statistiskās konst.'!$C$6,0)</f>
        <v>0</v>
      </c>
      <c r="BC30" s="214">
        <f t="shared" si="46"/>
        <v>0</v>
      </c>
      <c r="BD30" s="216">
        <f t="shared" si="47"/>
        <v>0</v>
      </c>
      <c r="BE30" s="214">
        <f t="shared" si="48"/>
        <v>0</v>
      </c>
      <c r="BG30" s="214">
        <f>IF(AND($E30&gt;0,$F30&gt;0),'2. Datu ievade'!Z32,0)</f>
        <v>0</v>
      </c>
      <c r="BH30" s="216">
        <f t="shared" si="49"/>
        <v>0</v>
      </c>
      <c r="BI30" s="214">
        <f t="shared" si="50"/>
        <v>0</v>
      </c>
      <c r="BJ30" s="267">
        <f>IF(BG30&gt;0,'3. Finanšu-statistiskās konst.'!$C$27*'3. Finanšu-statistiskās konst.'!$C$6,0)</f>
        <v>0</v>
      </c>
      <c r="BK30" s="214">
        <f t="shared" si="51"/>
        <v>0</v>
      </c>
      <c r="BL30" s="216">
        <f t="shared" si="52"/>
        <v>0</v>
      </c>
      <c r="BM30" s="214">
        <f t="shared" si="53"/>
        <v>0</v>
      </c>
      <c r="BO30" s="214">
        <f>IF(AND($E30&gt;0,$F30&gt;0),'2. Datu ievade'!AA32,0)</f>
        <v>0</v>
      </c>
      <c r="BP30" s="216">
        <f t="shared" si="54"/>
        <v>0</v>
      </c>
      <c r="BQ30" s="214">
        <f t="shared" si="55"/>
        <v>0</v>
      </c>
      <c r="BR30" s="214">
        <f>IF(BO30&gt;0,'3. Finanšu-statistiskās konst.'!$C$28*'3. Finanšu-statistiskās konst.'!$C$6,0)</f>
        <v>0</v>
      </c>
      <c r="BS30" s="214">
        <f t="shared" si="56"/>
        <v>0</v>
      </c>
      <c r="BT30" s="216">
        <f t="shared" si="57"/>
        <v>0</v>
      </c>
      <c r="BU30" s="214">
        <f t="shared" si="58"/>
        <v>0</v>
      </c>
      <c r="BW30" s="214">
        <f>IF(AND($E30&gt;0,$F30&gt;0),'2. Datu ievade'!S32,0)</f>
        <v>0</v>
      </c>
      <c r="BX30" s="216">
        <f t="shared" si="59"/>
        <v>0</v>
      </c>
      <c r="BY30" s="214">
        <f t="shared" si="60"/>
        <v>0</v>
      </c>
      <c r="BZ30" s="214">
        <f>IF(BW30&gt;0,'3. Finanšu-statistiskās konst.'!$C$21*'3. Finanšu-statistiskās konst.'!$C$6,0)</f>
        <v>0</v>
      </c>
      <c r="CA30" s="214">
        <f t="shared" si="61"/>
        <v>0</v>
      </c>
      <c r="CB30" s="214">
        <f t="shared" si="62"/>
        <v>0</v>
      </c>
      <c r="CC30" s="214">
        <f t="shared" si="63"/>
        <v>0</v>
      </c>
      <c r="CE30" s="214">
        <f>IF(AND($E30&gt;0,$F30&gt;0),'2. Datu ievade'!AB32,0)</f>
        <v>0</v>
      </c>
      <c r="CF30" s="216">
        <f t="shared" si="64"/>
        <v>0</v>
      </c>
      <c r="CG30" s="214">
        <f t="shared" si="65"/>
        <v>0</v>
      </c>
      <c r="CH30" s="214">
        <f>IF(CE30&gt;0,'3. Finanšu-statistiskās konst.'!$C$29*'3. Finanšu-statistiskās konst.'!$C$6,0)</f>
        <v>0</v>
      </c>
      <c r="CI30" s="214">
        <f t="shared" si="66"/>
        <v>0</v>
      </c>
      <c r="CJ30" s="216">
        <f t="shared" si="67"/>
        <v>0</v>
      </c>
      <c r="CK30" s="214">
        <f t="shared" si="68"/>
        <v>0</v>
      </c>
      <c r="CM30" s="231">
        <f>IF(AND($E30&gt;0,$F30&gt;0),'2. Datu ievade'!AC32,0)</f>
        <v>0</v>
      </c>
      <c r="CN30" s="216">
        <f t="shared" si="69"/>
        <v>0</v>
      </c>
      <c r="CO30" s="232">
        <f t="shared" si="70"/>
        <v>0</v>
      </c>
      <c r="CP30" s="214">
        <f>IF(CM30&gt;0,'3. Finanšu-statistiskās konst.'!$C$30*'3. Finanšu-statistiskās konst.'!$C$6,0)</f>
        <v>0</v>
      </c>
      <c r="CQ30" s="214">
        <f t="shared" si="71"/>
        <v>0</v>
      </c>
      <c r="CR30" s="216">
        <f t="shared" si="72"/>
        <v>0</v>
      </c>
      <c r="CS30" s="214">
        <f t="shared" si="73"/>
        <v>0</v>
      </c>
      <c r="CU30" s="214">
        <f t="shared" si="74"/>
        <v>0</v>
      </c>
      <c r="CV30" s="214">
        <f>IF(AND($E30&gt;0,$F30&gt;0),'2. Datu ievade'!AD32,0)</f>
        <v>0</v>
      </c>
      <c r="CX30" s="214">
        <f t="shared" si="75"/>
        <v>0</v>
      </c>
      <c r="CY30" s="214">
        <f>IF(AND($E30&gt;0,$F30&gt;0),'2. Datu ievade'!AE32,0)</f>
        <v>0</v>
      </c>
      <c r="DA30" s="214">
        <f t="shared" si="76"/>
        <v>0</v>
      </c>
      <c r="DB30" s="214">
        <f>IF(AND($E30&gt;0,$F30&gt;0),'2. Datu ievade'!AF32,0)</f>
        <v>0</v>
      </c>
    </row>
    <row r="31" spans="2:106" x14ac:dyDescent="0.25">
      <c r="B31" s="320"/>
      <c r="C31" s="296" t="str">
        <f>'2. Datu ievade'!C33:D33</f>
        <v>transporta infrastruktūras teritorija</v>
      </c>
      <c r="D31" s="297"/>
      <c r="E31" s="213">
        <f>'2. Datu ievade'!E33</f>
        <v>1</v>
      </c>
      <c r="F31" s="214">
        <f>'2. Datu ievade'!F33</f>
        <v>7.52</v>
      </c>
      <c r="H31" s="231">
        <f>IF(AND($E31&gt;0,$F31&gt;0),'2. Datu ievade'!R33,0)</f>
        <v>0</v>
      </c>
      <c r="I31" s="214">
        <f t="shared" si="21"/>
        <v>0</v>
      </c>
      <c r="J31" s="232">
        <f t="shared" si="22"/>
        <v>0</v>
      </c>
      <c r="K31" s="214">
        <f>IF(H31&gt;0,'3. Finanšu-statistiskās konst.'!$C$19*'3. Finanšu-statistiskās konst.'!$C$6,0)</f>
        <v>0</v>
      </c>
      <c r="L31" s="214">
        <f t="shared" si="23"/>
        <v>0</v>
      </c>
      <c r="M31" s="216">
        <f t="shared" si="24"/>
        <v>0</v>
      </c>
      <c r="N31" s="214">
        <f t="shared" si="25"/>
        <v>0</v>
      </c>
      <c r="P31" s="214">
        <f>IF(AND($E31&gt;0,$F31&gt;0),'2. Datu ievade'!S33,0)</f>
        <v>0</v>
      </c>
      <c r="Q31" s="216">
        <f t="shared" si="26"/>
        <v>0</v>
      </c>
      <c r="R31" s="214">
        <f t="shared" si="27"/>
        <v>0</v>
      </c>
      <c r="S31" s="214">
        <f>IF(P31&gt;0,'3. Finanšu-statistiskās konst.'!$C$21*'3. Finanšu-statistiskās konst.'!$C$6,0)</f>
        <v>0</v>
      </c>
      <c r="T31" s="214">
        <f t="shared" si="28"/>
        <v>0</v>
      </c>
      <c r="U31" s="216">
        <f t="shared" si="29"/>
        <v>0</v>
      </c>
      <c r="V31" s="214">
        <f t="shared" si="30"/>
        <v>0</v>
      </c>
      <c r="X31" s="214">
        <f>IF(AND($E31&gt;0,$F31&gt;0),'2. Datu ievade'!T33,0)</f>
        <v>0</v>
      </c>
      <c r="Y31" s="214">
        <f>IF(X31&gt;0,X31*$E31*$F31*'3. Finanšu-statistiskās konst.'!C$12,0)</f>
        <v>0</v>
      </c>
      <c r="Z31" s="214">
        <f t="shared" si="31"/>
        <v>0</v>
      </c>
      <c r="AB31" s="214">
        <f>IF(AND($E31&gt;0,$F31&gt;0),'2. Datu ievade'!U33,0)</f>
        <v>0</v>
      </c>
      <c r="AC31" s="216">
        <f t="shared" si="32"/>
        <v>0</v>
      </c>
      <c r="AD31" s="214">
        <f t="shared" si="33"/>
        <v>0</v>
      </c>
      <c r="AE31" s="214">
        <f>IF(AB31&gt;0,'3. Finanšu-statistiskās konst.'!$C$22*'3. Finanšu-statistiskās konst.'!$C$6,0)</f>
        <v>0</v>
      </c>
      <c r="AF31" s="214">
        <f t="shared" si="34"/>
        <v>0</v>
      </c>
      <c r="AG31" s="216">
        <f t="shared" si="35"/>
        <v>0</v>
      </c>
      <c r="AH31" s="214">
        <f t="shared" si="36"/>
        <v>0</v>
      </c>
      <c r="AJ31" s="214">
        <f>IF(AND($E31&gt;0,$F31&gt;0),'2. Datu ievade'!W33,0)</f>
        <v>0</v>
      </c>
      <c r="AK31" s="214">
        <f>IF(AJ31&gt;0,AJ31*$E31*'2. Datu ievade'!V33,0)</f>
        <v>0</v>
      </c>
      <c r="AL31" s="214">
        <f>IF(AJ31&gt;0,AK31*'3. Finanšu-statistiskās konst.'!C$13*'3. Finanšu-statistiskās konst.'!$C$6,0)</f>
        <v>0</v>
      </c>
      <c r="AM31" s="214">
        <f t="shared" si="37"/>
        <v>0</v>
      </c>
      <c r="AO31" s="233">
        <f>IF(AND($E31&gt;0,$F31&gt;0),'2. Datu ievade'!X33,0)</f>
        <v>0</v>
      </c>
      <c r="AP31" s="214">
        <f>IF(AND($E31&gt;0,$F31&gt;0),'2. Datu ievade'!T33,0)</f>
        <v>0</v>
      </c>
      <c r="AQ31" s="214">
        <f t="shared" si="38"/>
        <v>0</v>
      </c>
      <c r="AR31" s="216">
        <f t="shared" si="39"/>
        <v>0</v>
      </c>
      <c r="AS31" s="214">
        <f t="shared" si="40"/>
        <v>0</v>
      </c>
      <c r="AT31" s="214">
        <f>IF(AQ31&gt;0,'3. Finanšu-statistiskās konst.'!$C$23*'3. Finanšu-statistiskās konst.'!$C$6,0)</f>
        <v>0</v>
      </c>
      <c r="AU31" s="214">
        <f t="shared" si="41"/>
        <v>0</v>
      </c>
      <c r="AV31" s="216">
        <f t="shared" si="42"/>
        <v>0</v>
      </c>
      <c r="AW31" s="214">
        <f t="shared" si="43"/>
        <v>0</v>
      </c>
      <c r="AY31" s="214">
        <f>IF(AND($E31&gt;0,$F31&gt;0),'2. Datu ievade'!Y33,0)</f>
        <v>0</v>
      </c>
      <c r="AZ31" s="216">
        <f t="shared" si="44"/>
        <v>0</v>
      </c>
      <c r="BA31" s="214">
        <f t="shared" si="45"/>
        <v>0</v>
      </c>
      <c r="BB31" s="214">
        <f>IF(AY31&gt;0,'3. Finanšu-statistiskās konst.'!$C$24*'3. Finanšu-statistiskās konst.'!$C$6,0)</f>
        <v>0</v>
      </c>
      <c r="BC31" s="214">
        <f t="shared" si="46"/>
        <v>0</v>
      </c>
      <c r="BD31" s="216">
        <f t="shared" si="47"/>
        <v>0</v>
      </c>
      <c r="BE31" s="214">
        <f t="shared" si="48"/>
        <v>0</v>
      </c>
      <c r="BG31" s="214">
        <f>IF(AND($E31&gt;0,$F31&gt;0),'2. Datu ievade'!Z33,0)</f>
        <v>0</v>
      </c>
      <c r="BH31" s="216">
        <f t="shared" si="49"/>
        <v>0</v>
      </c>
      <c r="BI31" s="214">
        <f t="shared" si="50"/>
        <v>0</v>
      </c>
      <c r="BJ31" s="267">
        <f>IF(BG31&gt;0,'3. Finanšu-statistiskās konst.'!$C$27*'3. Finanšu-statistiskās konst.'!$C$6,0)</f>
        <v>0</v>
      </c>
      <c r="BK31" s="214">
        <f t="shared" si="51"/>
        <v>0</v>
      </c>
      <c r="BL31" s="216">
        <f t="shared" si="52"/>
        <v>0</v>
      </c>
      <c r="BM31" s="214">
        <f t="shared" si="53"/>
        <v>0</v>
      </c>
      <c r="BO31" s="214">
        <f>IF(AND($E31&gt;0,$F31&gt;0),'2. Datu ievade'!AA33,0)</f>
        <v>0</v>
      </c>
      <c r="BP31" s="216">
        <f t="shared" si="54"/>
        <v>0</v>
      </c>
      <c r="BQ31" s="214">
        <f t="shared" si="55"/>
        <v>0</v>
      </c>
      <c r="BR31" s="214">
        <f>IF(BO31&gt;0,'3. Finanšu-statistiskās konst.'!$C$28*'3. Finanšu-statistiskās konst.'!$C$6,0)</f>
        <v>0</v>
      </c>
      <c r="BS31" s="214">
        <f t="shared" si="56"/>
        <v>0</v>
      </c>
      <c r="BT31" s="216">
        <f t="shared" si="57"/>
        <v>0</v>
      </c>
      <c r="BU31" s="214">
        <f t="shared" si="58"/>
        <v>0</v>
      </c>
      <c r="BW31" s="214">
        <f>IF(AND($E31&gt;0,$F31&gt;0),'2. Datu ievade'!S33,0)</f>
        <v>0</v>
      </c>
      <c r="BX31" s="216">
        <f t="shared" si="59"/>
        <v>0</v>
      </c>
      <c r="BY31" s="214">
        <f t="shared" si="60"/>
        <v>0</v>
      </c>
      <c r="BZ31" s="214">
        <f>IF(BW31&gt;0,'3. Finanšu-statistiskās konst.'!$C$21*'3. Finanšu-statistiskās konst.'!$C$6,0)</f>
        <v>0</v>
      </c>
      <c r="CA31" s="214">
        <f t="shared" si="61"/>
        <v>0</v>
      </c>
      <c r="CB31" s="214">
        <f t="shared" si="62"/>
        <v>0</v>
      </c>
      <c r="CC31" s="214">
        <f t="shared" si="63"/>
        <v>0</v>
      </c>
      <c r="CE31" s="214">
        <f>IF(AND($E31&gt;0,$F31&gt;0),'2. Datu ievade'!AB33,0)</f>
        <v>0</v>
      </c>
      <c r="CF31" s="216">
        <f t="shared" si="64"/>
        <v>0</v>
      </c>
      <c r="CG31" s="214">
        <f t="shared" si="65"/>
        <v>0</v>
      </c>
      <c r="CH31" s="214">
        <f>IF(CE31&gt;0,'3. Finanšu-statistiskās konst.'!$C$29*'3. Finanšu-statistiskās konst.'!$C$6,0)</f>
        <v>0</v>
      </c>
      <c r="CI31" s="214">
        <f t="shared" si="66"/>
        <v>0</v>
      </c>
      <c r="CJ31" s="216">
        <f t="shared" si="67"/>
        <v>0</v>
      </c>
      <c r="CK31" s="214">
        <f t="shared" si="68"/>
        <v>0</v>
      </c>
      <c r="CM31" s="231">
        <f>IF(AND($E31&gt;0,$F31&gt;0),'2. Datu ievade'!AC33,0)</f>
        <v>0</v>
      </c>
      <c r="CN31" s="216">
        <f t="shared" si="69"/>
        <v>0</v>
      </c>
      <c r="CO31" s="232">
        <f t="shared" si="70"/>
        <v>0</v>
      </c>
      <c r="CP31" s="214">
        <f>IF(CM31&gt;0,'3. Finanšu-statistiskās konst.'!$C$30*'3. Finanšu-statistiskās konst.'!$C$6,0)</f>
        <v>0</v>
      </c>
      <c r="CQ31" s="214">
        <f t="shared" si="71"/>
        <v>0</v>
      </c>
      <c r="CR31" s="216">
        <f t="shared" si="72"/>
        <v>0</v>
      </c>
      <c r="CS31" s="214">
        <f t="shared" si="73"/>
        <v>0</v>
      </c>
      <c r="CU31" s="214">
        <f t="shared" si="74"/>
        <v>0</v>
      </c>
      <c r="CV31" s="214">
        <f>IF(AND($E31&gt;0,$F31&gt;0),'2. Datu ievade'!AD33,0)</f>
        <v>0</v>
      </c>
      <c r="CX31" s="214">
        <f t="shared" si="75"/>
        <v>0</v>
      </c>
      <c r="CY31" s="214">
        <f>IF(AND($E31&gt;0,$F31&gt;0),'2. Datu ievade'!AE33,0)</f>
        <v>0</v>
      </c>
      <c r="DA31" s="214">
        <f t="shared" si="76"/>
        <v>0</v>
      </c>
      <c r="DB31" s="214">
        <f>IF(AND($E31&gt;0,$F31&gt;0),'2. Datu ievade'!AF33,0)</f>
        <v>0</v>
      </c>
    </row>
    <row r="32" spans="2:106" ht="14.25" customHeight="1" x14ac:dyDescent="0.25">
      <c r="B32" s="320"/>
      <c r="C32" s="296" t="str">
        <f>'2. Datu ievade'!C34:D34</f>
        <v>Lietotāja definēta papildus ģeotelpiskā vienība (citi apbūves/urbānu teritoriju tipi)</v>
      </c>
      <c r="D32" s="297"/>
      <c r="E32" s="213">
        <f>'2. Datu ievade'!E34</f>
        <v>0</v>
      </c>
      <c r="F32" s="214">
        <f>'2. Datu ievade'!F34</f>
        <v>0</v>
      </c>
      <c r="H32" s="231">
        <f>IF(AND($E32&gt;0,$F32&gt;0),'2. Datu ievade'!R34,0)</f>
        <v>0</v>
      </c>
      <c r="I32" s="214">
        <f t="shared" si="21"/>
        <v>0</v>
      </c>
      <c r="J32" s="232">
        <f t="shared" si="22"/>
        <v>0</v>
      </c>
      <c r="K32" s="214">
        <f>IF(H32&gt;0,'3. Finanšu-statistiskās konst.'!$C$19*'3. Finanšu-statistiskās konst.'!$C$6,0)</f>
        <v>0</v>
      </c>
      <c r="L32" s="214">
        <f t="shared" si="23"/>
        <v>0</v>
      </c>
      <c r="M32" s="216">
        <f t="shared" si="24"/>
        <v>0</v>
      </c>
      <c r="N32" s="214">
        <f t="shared" si="25"/>
        <v>0</v>
      </c>
      <c r="P32" s="214">
        <f>IF(AND($E32&gt;0,$F32&gt;0),'2. Datu ievade'!S34,0)</f>
        <v>0</v>
      </c>
      <c r="Q32" s="216">
        <f t="shared" si="26"/>
        <v>0</v>
      </c>
      <c r="R32" s="214">
        <f t="shared" si="27"/>
        <v>0</v>
      </c>
      <c r="S32" s="214">
        <f>IF(P32&gt;0,'3. Finanšu-statistiskās konst.'!$C$21*'3. Finanšu-statistiskās konst.'!$C$6,0)</f>
        <v>0</v>
      </c>
      <c r="T32" s="214">
        <f t="shared" si="28"/>
        <v>0</v>
      </c>
      <c r="U32" s="216">
        <f t="shared" si="29"/>
        <v>0</v>
      </c>
      <c r="V32" s="214">
        <f t="shared" si="30"/>
        <v>0</v>
      </c>
      <c r="X32" s="214">
        <f>IF(AND($E32&gt;0,$F32&gt;0),'2. Datu ievade'!T34,0)</f>
        <v>0</v>
      </c>
      <c r="Y32" s="214">
        <f>IF(X32&gt;0,X32*$E32*$F32*'3. Finanšu-statistiskās konst.'!C$12,0)</f>
        <v>0</v>
      </c>
      <c r="Z32" s="214">
        <f t="shared" si="31"/>
        <v>0</v>
      </c>
      <c r="AB32" s="214">
        <f>IF(AND($E32&gt;0,$F32&gt;0),'2. Datu ievade'!U34,0)</f>
        <v>0</v>
      </c>
      <c r="AC32" s="216">
        <f t="shared" si="32"/>
        <v>0</v>
      </c>
      <c r="AD32" s="214">
        <f t="shared" si="33"/>
        <v>0</v>
      </c>
      <c r="AE32" s="214">
        <f>IF(AB32&gt;0,'3. Finanšu-statistiskās konst.'!$C$22*'3. Finanšu-statistiskās konst.'!$C$6,0)</f>
        <v>0</v>
      </c>
      <c r="AF32" s="214">
        <f t="shared" si="34"/>
        <v>0</v>
      </c>
      <c r="AG32" s="216">
        <f t="shared" si="35"/>
        <v>0</v>
      </c>
      <c r="AH32" s="214">
        <f t="shared" si="36"/>
        <v>0</v>
      </c>
      <c r="AJ32" s="214">
        <f>IF(AND($E32&gt;0,$F32&gt;0),'2. Datu ievade'!W34,0)</f>
        <v>0</v>
      </c>
      <c r="AK32" s="214">
        <f>IF(AJ32&gt;0,AJ32*$E32*'2. Datu ievade'!V34,0)</f>
        <v>0</v>
      </c>
      <c r="AL32" s="214">
        <f>IF(AJ32&gt;0,AK32*'3. Finanšu-statistiskās konst.'!C$13*'3. Finanšu-statistiskās konst.'!$C$6,0)</f>
        <v>0</v>
      </c>
      <c r="AM32" s="214">
        <f t="shared" si="37"/>
        <v>0</v>
      </c>
      <c r="AO32" s="233">
        <f>IF(AND($E32&gt;0,$F32&gt;0),'2. Datu ievade'!X34,0)</f>
        <v>0</v>
      </c>
      <c r="AP32" s="214">
        <f>IF(AND($E32&gt;0,$F32&gt;0),'2. Datu ievade'!T34,0)</f>
        <v>0</v>
      </c>
      <c r="AQ32" s="214">
        <f t="shared" si="38"/>
        <v>0</v>
      </c>
      <c r="AR32" s="216">
        <f t="shared" si="39"/>
        <v>0</v>
      </c>
      <c r="AS32" s="214">
        <f t="shared" si="40"/>
        <v>0</v>
      </c>
      <c r="AT32" s="214">
        <f>IF(AQ32&gt;0,'3. Finanšu-statistiskās konst.'!$C$23*'3. Finanšu-statistiskās konst.'!$C$6,0)</f>
        <v>0</v>
      </c>
      <c r="AU32" s="214">
        <f t="shared" si="41"/>
        <v>0</v>
      </c>
      <c r="AV32" s="216">
        <f t="shared" si="42"/>
        <v>0</v>
      </c>
      <c r="AW32" s="214">
        <f t="shared" si="43"/>
        <v>0</v>
      </c>
      <c r="AY32" s="214">
        <f>IF(AND($E32&gt;0,$F32&gt;0),'2. Datu ievade'!Y34,0)</f>
        <v>0</v>
      </c>
      <c r="AZ32" s="216">
        <f t="shared" si="44"/>
        <v>0</v>
      </c>
      <c r="BA32" s="214">
        <f t="shared" si="45"/>
        <v>0</v>
      </c>
      <c r="BB32" s="214">
        <f>IF(AY32&gt;0,'3. Finanšu-statistiskās konst.'!$C$24*'3. Finanšu-statistiskās konst.'!$C$6,0)</f>
        <v>0</v>
      </c>
      <c r="BC32" s="214">
        <f t="shared" si="46"/>
        <v>0</v>
      </c>
      <c r="BD32" s="216">
        <f t="shared" si="47"/>
        <v>0</v>
      </c>
      <c r="BE32" s="214">
        <f t="shared" si="48"/>
        <v>0</v>
      </c>
      <c r="BG32" s="214">
        <f>IF(AND($E32&gt;0,$F32&gt;0),'2. Datu ievade'!Z34,0)</f>
        <v>0</v>
      </c>
      <c r="BH32" s="216">
        <f t="shared" si="49"/>
        <v>0</v>
      </c>
      <c r="BI32" s="214">
        <f t="shared" si="50"/>
        <v>0</v>
      </c>
      <c r="BJ32" s="267">
        <f>IF(BG32&gt;0,'3. Finanšu-statistiskās konst.'!$C$27*'3. Finanšu-statistiskās konst.'!$C$6,0)</f>
        <v>0</v>
      </c>
      <c r="BK32" s="214">
        <f t="shared" si="51"/>
        <v>0</v>
      </c>
      <c r="BL32" s="216">
        <f t="shared" si="52"/>
        <v>0</v>
      </c>
      <c r="BM32" s="214">
        <f t="shared" si="53"/>
        <v>0</v>
      </c>
      <c r="BO32" s="214">
        <f>IF(AND($E32&gt;0,$F32&gt;0),'2. Datu ievade'!AA34,0)</f>
        <v>0</v>
      </c>
      <c r="BP32" s="216">
        <f t="shared" si="54"/>
        <v>0</v>
      </c>
      <c r="BQ32" s="214">
        <f t="shared" si="55"/>
        <v>0</v>
      </c>
      <c r="BR32" s="214">
        <f>IF(BO32&gt;0,'3. Finanšu-statistiskās konst.'!$C$28*'3. Finanšu-statistiskās konst.'!$C$6,0)</f>
        <v>0</v>
      </c>
      <c r="BS32" s="214">
        <f t="shared" si="56"/>
        <v>0</v>
      </c>
      <c r="BT32" s="216">
        <f t="shared" si="57"/>
        <v>0</v>
      </c>
      <c r="BU32" s="214">
        <f t="shared" si="58"/>
        <v>0</v>
      </c>
      <c r="BW32" s="214">
        <f>IF(AND($E32&gt;0,$F32&gt;0),'2. Datu ievade'!S34,0)</f>
        <v>0</v>
      </c>
      <c r="BX32" s="216">
        <f t="shared" si="59"/>
        <v>0</v>
      </c>
      <c r="BY32" s="214">
        <f t="shared" si="60"/>
        <v>0</v>
      </c>
      <c r="BZ32" s="214">
        <f>IF(BW32&gt;0,'3. Finanšu-statistiskās konst.'!$C$21*'3. Finanšu-statistiskās konst.'!$C$6,0)</f>
        <v>0</v>
      </c>
      <c r="CA32" s="214">
        <f t="shared" si="61"/>
        <v>0</v>
      </c>
      <c r="CB32" s="214">
        <f t="shared" si="62"/>
        <v>0</v>
      </c>
      <c r="CC32" s="214">
        <f t="shared" si="63"/>
        <v>0</v>
      </c>
      <c r="CE32" s="214">
        <f>IF(AND($E32&gt;0,$F32&gt;0),'2. Datu ievade'!AB34,0)</f>
        <v>0</v>
      </c>
      <c r="CF32" s="216">
        <f t="shared" si="64"/>
        <v>0</v>
      </c>
      <c r="CG32" s="214">
        <f t="shared" si="65"/>
        <v>0</v>
      </c>
      <c r="CH32" s="214">
        <f>IF(CE32&gt;0,'3. Finanšu-statistiskās konst.'!$C$29*'3. Finanšu-statistiskās konst.'!$C$6,0)</f>
        <v>0</v>
      </c>
      <c r="CI32" s="214">
        <f t="shared" si="66"/>
        <v>0</v>
      </c>
      <c r="CJ32" s="216">
        <f t="shared" si="67"/>
        <v>0</v>
      </c>
      <c r="CK32" s="214">
        <f t="shared" si="68"/>
        <v>0</v>
      </c>
      <c r="CM32" s="231">
        <f>IF(AND($E32&gt;0,$F32&gt;0),'2. Datu ievade'!AC34,0)</f>
        <v>0</v>
      </c>
      <c r="CN32" s="216">
        <f t="shared" si="69"/>
        <v>0</v>
      </c>
      <c r="CO32" s="232">
        <f t="shared" si="70"/>
        <v>0</v>
      </c>
      <c r="CP32" s="214">
        <f>IF(CM32&gt;0,'3. Finanšu-statistiskās konst.'!$C$30*'3. Finanšu-statistiskās konst.'!$C$6,0)</f>
        <v>0</v>
      </c>
      <c r="CQ32" s="214">
        <f t="shared" si="71"/>
        <v>0</v>
      </c>
      <c r="CR32" s="216">
        <f t="shared" si="72"/>
        <v>0</v>
      </c>
      <c r="CS32" s="214">
        <f t="shared" si="73"/>
        <v>0</v>
      </c>
      <c r="CU32" s="214">
        <f t="shared" si="74"/>
        <v>0</v>
      </c>
      <c r="CV32" s="214">
        <f>IF(AND($E32&gt;0,$F32&gt;0),'2. Datu ievade'!AD34,0)</f>
        <v>0</v>
      </c>
      <c r="CX32" s="214">
        <f t="shared" si="75"/>
        <v>0</v>
      </c>
      <c r="CY32" s="214">
        <f>IF(AND($E32&gt;0,$F32&gt;0),'2. Datu ievade'!AE34,0)</f>
        <v>0</v>
      </c>
      <c r="DA32" s="214">
        <f t="shared" si="76"/>
        <v>0</v>
      </c>
      <c r="DB32" s="214">
        <f>IF(AND($E32&gt;0,$F32&gt;0),'2. Datu ievade'!AF34,0)</f>
        <v>0</v>
      </c>
    </row>
    <row r="33" spans="2:106" ht="14.25" customHeight="1" x14ac:dyDescent="0.25">
      <c r="B33" s="320"/>
      <c r="C33" s="296" t="str">
        <f>'2. Datu ievade'!C35:D35</f>
        <v>Lietotāja definēta papildus ģeotelpiskā vienība (citi apbūves/urbānu teritoriju tipi)</v>
      </c>
      <c r="D33" s="297"/>
      <c r="E33" s="213">
        <f>'2. Datu ievade'!E35</f>
        <v>0</v>
      </c>
      <c r="F33" s="214">
        <f>'2. Datu ievade'!F35</f>
        <v>0</v>
      </c>
      <c r="H33" s="231">
        <f>IF(AND($E33&gt;0,$F33&gt;0),'2. Datu ievade'!R35,0)</f>
        <v>0</v>
      </c>
      <c r="I33" s="214">
        <f t="shared" si="21"/>
        <v>0</v>
      </c>
      <c r="J33" s="232">
        <f t="shared" si="22"/>
        <v>0</v>
      </c>
      <c r="K33" s="214">
        <f>IF(H33&gt;0,'3. Finanšu-statistiskās konst.'!$C$19*'3. Finanšu-statistiskās konst.'!$C$6,0)</f>
        <v>0</v>
      </c>
      <c r="L33" s="214">
        <f t="shared" si="23"/>
        <v>0</v>
      </c>
      <c r="M33" s="216">
        <f t="shared" si="24"/>
        <v>0</v>
      </c>
      <c r="N33" s="214">
        <f t="shared" si="25"/>
        <v>0</v>
      </c>
      <c r="P33" s="214">
        <f>IF(AND($E33&gt;0,$F33&gt;0),'2. Datu ievade'!S35,0)</f>
        <v>0</v>
      </c>
      <c r="Q33" s="216">
        <f t="shared" si="26"/>
        <v>0</v>
      </c>
      <c r="R33" s="214">
        <f t="shared" si="27"/>
        <v>0</v>
      </c>
      <c r="S33" s="214">
        <f>IF(P33&gt;0,'3. Finanšu-statistiskās konst.'!$C$21*'3. Finanšu-statistiskās konst.'!$C$6,0)</f>
        <v>0</v>
      </c>
      <c r="T33" s="214">
        <f t="shared" si="28"/>
        <v>0</v>
      </c>
      <c r="U33" s="216">
        <f t="shared" si="29"/>
        <v>0</v>
      </c>
      <c r="V33" s="214">
        <f t="shared" si="30"/>
        <v>0</v>
      </c>
      <c r="X33" s="214">
        <f>IF(AND($E33&gt;0,$F33&gt;0),'2. Datu ievade'!T35,0)</f>
        <v>0</v>
      </c>
      <c r="Y33" s="214">
        <f>IF(X33&gt;0,X33*$E33*$F33*'3. Finanšu-statistiskās konst.'!C$12,0)</f>
        <v>0</v>
      </c>
      <c r="Z33" s="214">
        <f t="shared" si="31"/>
        <v>0</v>
      </c>
      <c r="AB33" s="214">
        <f>IF(AND($E33&gt;0,$F33&gt;0),'2. Datu ievade'!U35,0)</f>
        <v>0</v>
      </c>
      <c r="AC33" s="216">
        <f t="shared" si="32"/>
        <v>0</v>
      </c>
      <c r="AD33" s="214">
        <f t="shared" si="33"/>
        <v>0</v>
      </c>
      <c r="AE33" s="214">
        <f>IF(AB33&gt;0,'3. Finanšu-statistiskās konst.'!$C$22*'3. Finanšu-statistiskās konst.'!$C$6,0)</f>
        <v>0</v>
      </c>
      <c r="AF33" s="214">
        <f t="shared" si="34"/>
        <v>0</v>
      </c>
      <c r="AG33" s="216">
        <f t="shared" si="35"/>
        <v>0</v>
      </c>
      <c r="AH33" s="214">
        <f t="shared" si="36"/>
        <v>0</v>
      </c>
      <c r="AJ33" s="214">
        <f>IF(AND($E33&gt;0,$F33&gt;0),'2. Datu ievade'!W35,0)</f>
        <v>0</v>
      </c>
      <c r="AK33" s="214">
        <f>IF(AJ33&gt;0,AJ33*$E33*'2. Datu ievade'!V35,0)</f>
        <v>0</v>
      </c>
      <c r="AL33" s="214">
        <f>IF(AJ33&gt;0,AK33*'3. Finanšu-statistiskās konst.'!C$13*'3. Finanšu-statistiskās konst.'!$C$6,0)</f>
        <v>0</v>
      </c>
      <c r="AM33" s="214">
        <f t="shared" si="37"/>
        <v>0</v>
      </c>
      <c r="AO33" s="233">
        <f>IF(AND($E33&gt;0,$F33&gt;0),'2. Datu ievade'!X35,0)</f>
        <v>0</v>
      </c>
      <c r="AP33" s="214">
        <f>IF(AND($E33&gt;0,$F33&gt;0),'2. Datu ievade'!T35,0)</f>
        <v>0</v>
      </c>
      <c r="AQ33" s="214">
        <f t="shared" si="38"/>
        <v>0</v>
      </c>
      <c r="AR33" s="216">
        <f t="shared" si="39"/>
        <v>0</v>
      </c>
      <c r="AS33" s="214">
        <f t="shared" si="40"/>
        <v>0</v>
      </c>
      <c r="AT33" s="214">
        <f>IF(AQ33&gt;0,'3. Finanšu-statistiskās konst.'!$C$23*'3. Finanšu-statistiskās konst.'!$C$6,0)</f>
        <v>0</v>
      </c>
      <c r="AU33" s="214">
        <f t="shared" si="41"/>
        <v>0</v>
      </c>
      <c r="AV33" s="216">
        <f t="shared" si="42"/>
        <v>0</v>
      </c>
      <c r="AW33" s="214">
        <f t="shared" si="43"/>
        <v>0</v>
      </c>
      <c r="AY33" s="214">
        <f>IF(AND($E33&gt;0,$F33&gt;0),'2. Datu ievade'!Y35,0)</f>
        <v>0</v>
      </c>
      <c r="AZ33" s="216">
        <f t="shared" si="44"/>
        <v>0</v>
      </c>
      <c r="BA33" s="214">
        <f t="shared" si="45"/>
        <v>0</v>
      </c>
      <c r="BB33" s="214">
        <f>IF(AY33&gt;0,'3. Finanšu-statistiskās konst.'!$C$24*'3. Finanšu-statistiskās konst.'!$C$6,0)</f>
        <v>0</v>
      </c>
      <c r="BC33" s="214">
        <f t="shared" si="46"/>
        <v>0</v>
      </c>
      <c r="BD33" s="216">
        <f t="shared" si="47"/>
        <v>0</v>
      </c>
      <c r="BE33" s="214">
        <f t="shared" si="48"/>
        <v>0</v>
      </c>
      <c r="BG33" s="214">
        <f>IF(AND($E33&gt;0,$F33&gt;0),'2. Datu ievade'!Z35,0)</f>
        <v>0</v>
      </c>
      <c r="BH33" s="216">
        <f t="shared" si="49"/>
        <v>0</v>
      </c>
      <c r="BI33" s="214">
        <f t="shared" si="50"/>
        <v>0</v>
      </c>
      <c r="BJ33" s="267">
        <f>IF(BG33&gt;0,'3. Finanšu-statistiskās konst.'!$C$27*'3. Finanšu-statistiskās konst.'!$C$6,0)</f>
        <v>0</v>
      </c>
      <c r="BK33" s="214">
        <f t="shared" si="51"/>
        <v>0</v>
      </c>
      <c r="BL33" s="216">
        <f t="shared" si="52"/>
        <v>0</v>
      </c>
      <c r="BM33" s="214">
        <f t="shared" si="53"/>
        <v>0</v>
      </c>
      <c r="BO33" s="214">
        <f>IF(AND($E33&gt;0,$F33&gt;0),'2. Datu ievade'!AA35,0)</f>
        <v>0</v>
      </c>
      <c r="BP33" s="216">
        <f t="shared" si="54"/>
        <v>0</v>
      </c>
      <c r="BQ33" s="214">
        <f t="shared" si="55"/>
        <v>0</v>
      </c>
      <c r="BR33" s="214">
        <f>IF(BO33&gt;0,'3. Finanšu-statistiskās konst.'!$C$28*'3. Finanšu-statistiskās konst.'!$C$6,0)</f>
        <v>0</v>
      </c>
      <c r="BS33" s="214">
        <f t="shared" si="56"/>
        <v>0</v>
      </c>
      <c r="BT33" s="216">
        <f t="shared" si="57"/>
        <v>0</v>
      </c>
      <c r="BU33" s="214">
        <f t="shared" si="58"/>
        <v>0</v>
      </c>
      <c r="BW33" s="214">
        <f>IF(AND($E33&gt;0,$F33&gt;0),'2. Datu ievade'!S35,0)</f>
        <v>0</v>
      </c>
      <c r="BX33" s="216">
        <f t="shared" si="59"/>
        <v>0</v>
      </c>
      <c r="BY33" s="214">
        <f t="shared" si="60"/>
        <v>0</v>
      </c>
      <c r="BZ33" s="214">
        <f>IF(BW33&gt;0,'3. Finanšu-statistiskās konst.'!$C$21*'3. Finanšu-statistiskās konst.'!$C$6,0)</f>
        <v>0</v>
      </c>
      <c r="CA33" s="214">
        <f t="shared" si="61"/>
        <v>0</v>
      </c>
      <c r="CB33" s="214">
        <f t="shared" si="62"/>
        <v>0</v>
      </c>
      <c r="CC33" s="214">
        <f t="shared" si="63"/>
        <v>0</v>
      </c>
      <c r="CE33" s="214">
        <f>IF(AND($E33&gt;0,$F33&gt;0),'2. Datu ievade'!AB35,0)</f>
        <v>0</v>
      </c>
      <c r="CF33" s="216">
        <f t="shared" si="64"/>
        <v>0</v>
      </c>
      <c r="CG33" s="214">
        <f t="shared" si="65"/>
        <v>0</v>
      </c>
      <c r="CH33" s="214">
        <f>IF(CE33&gt;0,'3. Finanšu-statistiskās konst.'!$C$29*'3. Finanšu-statistiskās konst.'!$C$6,0)</f>
        <v>0</v>
      </c>
      <c r="CI33" s="214">
        <f t="shared" si="66"/>
        <v>0</v>
      </c>
      <c r="CJ33" s="216">
        <f t="shared" si="67"/>
        <v>0</v>
      </c>
      <c r="CK33" s="214">
        <f t="shared" si="68"/>
        <v>0</v>
      </c>
      <c r="CM33" s="231">
        <f>IF(AND($E33&gt;0,$F33&gt;0),'2. Datu ievade'!AC35,0)</f>
        <v>0</v>
      </c>
      <c r="CN33" s="216">
        <f t="shared" si="69"/>
        <v>0</v>
      </c>
      <c r="CO33" s="232">
        <f t="shared" si="70"/>
        <v>0</v>
      </c>
      <c r="CP33" s="214">
        <f>IF(CM33&gt;0,'3. Finanšu-statistiskās konst.'!$C$30*'3. Finanšu-statistiskās konst.'!$C$6,0)</f>
        <v>0</v>
      </c>
      <c r="CQ33" s="214">
        <f t="shared" si="71"/>
        <v>0</v>
      </c>
      <c r="CR33" s="216">
        <f t="shared" si="72"/>
        <v>0</v>
      </c>
      <c r="CS33" s="214">
        <f t="shared" si="73"/>
        <v>0</v>
      </c>
      <c r="CU33" s="214">
        <f t="shared" si="74"/>
        <v>0</v>
      </c>
      <c r="CV33" s="214">
        <f>IF(AND($E33&gt;0,$F33&gt;0),'2. Datu ievade'!AD35,0)</f>
        <v>0</v>
      </c>
      <c r="CX33" s="214">
        <f t="shared" si="75"/>
        <v>0</v>
      </c>
      <c r="CY33" s="214">
        <f>IF(AND($E33&gt;0,$F33&gt;0),'2. Datu ievade'!AE35,0)</f>
        <v>0</v>
      </c>
      <c r="DA33" s="214">
        <f t="shared" si="76"/>
        <v>0</v>
      </c>
      <c r="DB33" s="214">
        <f>IF(AND($E33&gt;0,$F33&gt;0),'2. Datu ievade'!AF35,0)</f>
        <v>0</v>
      </c>
    </row>
    <row r="34" spans="2:106" ht="14.25" customHeight="1" x14ac:dyDescent="0.25">
      <c r="B34" s="321"/>
      <c r="C34" s="296" t="str">
        <f>'2. Datu ievade'!C36:D36</f>
        <v>Lietotāja definēta papildus ģeotelpiskā vienība (citi apbūves/urbānu teritoriju tipi)</v>
      </c>
      <c r="D34" s="297"/>
      <c r="E34" s="213">
        <f>'2. Datu ievade'!E36</f>
        <v>0</v>
      </c>
      <c r="F34" s="214">
        <f>'2. Datu ievade'!F36</f>
        <v>0</v>
      </c>
      <c r="H34" s="231">
        <f>IF(AND($E34&gt;0,$F34&gt;0),'2. Datu ievade'!R36,0)</f>
        <v>0</v>
      </c>
      <c r="I34" s="214">
        <f t="shared" si="21"/>
        <v>0</v>
      </c>
      <c r="J34" s="232">
        <f t="shared" si="22"/>
        <v>0</v>
      </c>
      <c r="K34" s="214">
        <f>IF(H34&gt;0,'3. Finanšu-statistiskās konst.'!$C$19*'3. Finanšu-statistiskās konst.'!$C$6,0)</f>
        <v>0</v>
      </c>
      <c r="L34" s="214">
        <f t="shared" si="23"/>
        <v>0</v>
      </c>
      <c r="M34" s="216">
        <f t="shared" si="24"/>
        <v>0</v>
      </c>
      <c r="N34" s="214">
        <f t="shared" si="25"/>
        <v>0</v>
      </c>
      <c r="P34" s="214">
        <f>IF(AND($E34&gt;0,$F34&gt;0),'2. Datu ievade'!S36,0)</f>
        <v>0</v>
      </c>
      <c r="Q34" s="216">
        <f t="shared" si="26"/>
        <v>0</v>
      </c>
      <c r="R34" s="214">
        <f t="shared" si="27"/>
        <v>0</v>
      </c>
      <c r="S34" s="214">
        <f>IF(P34&gt;0,'3. Finanšu-statistiskās konst.'!$C$21*'3. Finanšu-statistiskās konst.'!$C$6,0)</f>
        <v>0</v>
      </c>
      <c r="T34" s="214">
        <f t="shared" si="28"/>
        <v>0</v>
      </c>
      <c r="U34" s="216">
        <f t="shared" si="29"/>
        <v>0</v>
      </c>
      <c r="V34" s="214">
        <f t="shared" si="30"/>
        <v>0</v>
      </c>
      <c r="X34" s="214">
        <f>IF(AND($E34&gt;0,$F34&gt;0),'2. Datu ievade'!T36,0)</f>
        <v>0</v>
      </c>
      <c r="Y34" s="214">
        <f>IF(X34&gt;0,X34*$E34*$F34*'3. Finanšu-statistiskās konst.'!C$12,0)</f>
        <v>0</v>
      </c>
      <c r="Z34" s="214">
        <f t="shared" si="31"/>
        <v>0</v>
      </c>
      <c r="AB34" s="214">
        <f>IF(AND($E34&gt;0,$F34&gt;0),'2. Datu ievade'!U36,0)</f>
        <v>0</v>
      </c>
      <c r="AC34" s="216">
        <f t="shared" si="32"/>
        <v>0</v>
      </c>
      <c r="AD34" s="214">
        <f t="shared" si="33"/>
        <v>0</v>
      </c>
      <c r="AE34" s="214">
        <f>IF(AB34&gt;0,'3. Finanšu-statistiskās konst.'!$C$22*'3. Finanšu-statistiskās konst.'!$C$6,0)</f>
        <v>0</v>
      </c>
      <c r="AF34" s="214">
        <f t="shared" si="34"/>
        <v>0</v>
      </c>
      <c r="AG34" s="216">
        <f t="shared" si="35"/>
        <v>0</v>
      </c>
      <c r="AH34" s="214">
        <f t="shared" si="36"/>
        <v>0</v>
      </c>
      <c r="AJ34" s="214">
        <f>IF(AND($E34&gt;0,$F34&gt;0),'2. Datu ievade'!W36,0)</f>
        <v>0</v>
      </c>
      <c r="AK34" s="214">
        <f>IF(AJ34&gt;0,AJ34*$E34*'2. Datu ievade'!V36,0)</f>
        <v>0</v>
      </c>
      <c r="AL34" s="214">
        <f>IF(AJ34&gt;0,AK34*'3. Finanšu-statistiskās konst.'!C$13*'3. Finanšu-statistiskās konst.'!$C$6,0)</f>
        <v>0</v>
      </c>
      <c r="AM34" s="214">
        <f t="shared" si="37"/>
        <v>0</v>
      </c>
      <c r="AO34" s="233">
        <f>IF(AND($E34&gt;0,$F34&gt;0),'2. Datu ievade'!X36,0)</f>
        <v>0</v>
      </c>
      <c r="AP34" s="214">
        <f>IF(AND($E34&gt;0,$F34&gt;0),'2. Datu ievade'!T36,0)</f>
        <v>0</v>
      </c>
      <c r="AQ34" s="214">
        <f t="shared" si="38"/>
        <v>0</v>
      </c>
      <c r="AR34" s="216">
        <f t="shared" si="39"/>
        <v>0</v>
      </c>
      <c r="AS34" s="214">
        <f t="shared" si="40"/>
        <v>0</v>
      </c>
      <c r="AT34" s="214">
        <f>IF(AQ34&gt;0,'3. Finanšu-statistiskās konst.'!$C$23*'3. Finanšu-statistiskās konst.'!$C$6,0)</f>
        <v>0</v>
      </c>
      <c r="AU34" s="214">
        <f t="shared" si="41"/>
        <v>0</v>
      </c>
      <c r="AV34" s="216">
        <f t="shared" si="42"/>
        <v>0</v>
      </c>
      <c r="AW34" s="214">
        <f t="shared" si="43"/>
        <v>0</v>
      </c>
      <c r="AY34" s="214">
        <f>IF(AND($E34&gt;0,$F34&gt;0),'2. Datu ievade'!Y36,0)</f>
        <v>0</v>
      </c>
      <c r="AZ34" s="216">
        <f t="shared" si="44"/>
        <v>0</v>
      </c>
      <c r="BA34" s="214">
        <f t="shared" si="45"/>
        <v>0</v>
      </c>
      <c r="BB34" s="214">
        <f>IF(AY34&gt;0,'3. Finanšu-statistiskās konst.'!$C$24*'3. Finanšu-statistiskās konst.'!$C$6,0)</f>
        <v>0</v>
      </c>
      <c r="BC34" s="214">
        <f t="shared" si="46"/>
        <v>0</v>
      </c>
      <c r="BD34" s="216">
        <f t="shared" si="47"/>
        <v>0</v>
      </c>
      <c r="BE34" s="214">
        <f t="shared" si="48"/>
        <v>0</v>
      </c>
      <c r="BG34" s="214">
        <f>IF(AND($E34&gt;0,$F34&gt;0),'2. Datu ievade'!Z36,0)</f>
        <v>0</v>
      </c>
      <c r="BH34" s="216">
        <f t="shared" si="49"/>
        <v>0</v>
      </c>
      <c r="BI34" s="214">
        <f t="shared" si="50"/>
        <v>0</v>
      </c>
      <c r="BJ34" s="267">
        <f>IF(BG34&gt;0,'3. Finanšu-statistiskās konst.'!$C$27*'3. Finanšu-statistiskās konst.'!$C$6,0)</f>
        <v>0</v>
      </c>
      <c r="BK34" s="214">
        <f t="shared" si="51"/>
        <v>0</v>
      </c>
      <c r="BL34" s="216">
        <f t="shared" si="52"/>
        <v>0</v>
      </c>
      <c r="BM34" s="214">
        <f t="shared" si="53"/>
        <v>0</v>
      </c>
      <c r="BO34" s="214">
        <f>IF(AND($E34&gt;0,$F34&gt;0),'2. Datu ievade'!AA36,0)</f>
        <v>0</v>
      </c>
      <c r="BP34" s="216">
        <f t="shared" si="54"/>
        <v>0</v>
      </c>
      <c r="BQ34" s="214">
        <f t="shared" si="55"/>
        <v>0</v>
      </c>
      <c r="BR34" s="214">
        <f>IF(BO34&gt;0,'3. Finanšu-statistiskās konst.'!$C$28*'3. Finanšu-statistiskās konst.'!$C$6,0)</f>
        <v>0</v>
      </c>
      <c r="BS34" s="214">
        <f t="shared" si="56"/>
        <v>0</v>
      </c>
      <c r="BT34" s="216">
        <f t="shared" si="57"/>
        <v>0</v>
      </c>
      <c r="BU34" s="214">
        <f t="shared" si="58"/>
        <v>0</v>
      </c>
      <c r="BW34" s="214">
        <f>IF(AND($E34&gt;0,$F34&gt;0),'2. Datu ievade'!S36,0)</f>
        <v>0</v>
      </c>
      <c r="BX34" s="216">
        <f t="shared" si="59"/>
        <v>0</v>
      </c>
      <c r="BY34" s="214">
        <f t="shared" si="60"/>
        <v>0</v>
      </c>
      <c r="BZ34" s="214">
        <f>IF(BW34&gt;0,'3. Finanšu-statistiskās konst.'!$C$21*'3. Finanšu-statistiskās konst.'!$C$6,0)</f>
        <v>0</v>
      </c>
      <c r="CA34" s="214">
        <f t="shared" si="61"/>
        <v>0</v>
      </c>
      <c r="CB34" s="214">
        <f t="shared" si="62"/>
        <v>0</v>
      </c>
      <c r="CC34" s="214">
        <f t="shared" si="63"/>
        <v>0</v>
      </c>
      <c r="CE34" s="214">
        <f>IF(AND($E34&gt;0,$F34&gt;0),'2. Datu ievade'!AB36,0)</f>
        <v>0</v>
      </c>
      <c r="CF34" s="216">
        <f t="shared" si="64"/>
        <v>0</v>
      </c>
      <c r="CG34" s="214">
        <f t="shared" si="65"/>
        <v>0</v>
      </c>
      <c r="CH34" s="214">
        <f>IF(CE34&gt;0,'3. Finanšu-statistiskās konst.'!$C$29*'3. Finanšu-statistiskās konst.'!$C$6,0)</f>
        <v>0</v>
      </c>
      <c r="CI34" s="214">
        <f t="shared" si="66"/>
        <v>0</v>
      </c>
      <c r="CJ34" s="216">
        <f t="shared" si="67"/>
        <v>0</v>
      </c>
      <c r="CK34" s="214">
        <f t="shared" si="68"/>
        <v>0</v>
      </c>
      <c r="CM34" s="231">
        <f>IF(AND($E34&gt;0,$F34&gt;0),'2. Datu ievade'!AC36,0)</f>
        <v>0</v>
      </c>
      <c r="CN34" s="216">
        <f t="shared" si="69"/>
        <v>0</v>
      </c>
      <c r="CO34" s="232">
        <f t="shared" si="70"/>
        <v>0</v>
      </c>
      <c r="CP34" s="214">
        <f>IF(CM34&gt;0,'3. Finanšu-statistiskās konst.'!$C$30*'3. Finanšu-statistiskās konst.'!$C$6,0)</f>
        <v>0</v>
      </c>
      <c r="CQ34" s="214">
        <f t="shared" si="71"/>
        <v>0</v>
      </c>
      <c r="CR34" s="216">
        <f t="shared" si="72"/>
        <v>0</v>
      </c>
      <c r="CS34" s="214">
        <f t="shared" si="73"/>
        <v>0</v>
      </c>
      <c r="CU34" s="214">
        <f t="shared" si="74"/>
        <v>0</v>
      </c>
      <c r="CV34" s="214">
        <f>IF(AND($E34&gt;0,$F34&gt;0),'2. Datu ievade'!AD36,0)</f>
        <v>0</v>
      </c>
      <c r="CX34" s="214">
        <f t="shared" si="75"/>
        <v>0</v>
      </c>
      <c r="CY34" s="214">
        <f>IF(AND($E34&gt;0,$F34&gt;0),'2. Datu ievade'!AE36,0)</f>
        <v>0</v>
      </c>
      <c r="DA34" s="214">
        <f t="shared" si="76"/>
        <v>0</v>
      </c>
      <c r="DB34" s="214">
        <f>IF(AND($E34&gt;0,$F34&gt;0),'2. Datu ievade'!AF36,0)</f>
        <v>0</v>
      </c>
    </row>
    <row r="35" spans="2:106" x14ac:dyDescent="0.25">
      <c r="B35" s="298" t="str">
        <f>'2. Datu ievade'!B37:D37</f>
        <v xml:space="preserve">1. lietotāja definēta papildus ģeotelpiskā vienība ekosistēmas/apakšsistēmas līmenī*  </v>
      </c>
      <c r="C35" s="299"/>
      <c r="D35" s="300"/>
      <c r="E35" s="213">
        <f>'2. Datu ievade'!E37</f>
        <v>0</v>
      </c>
      <c r="F35" s="214">
        <f>'2. Datu ievade'!F37</f>
        <v>0</v>
      </c>
      <c r="H35" s="231">
        <f>IF(AND($E35&gt;0,$F35&gt;0),'2. Datu ievade'!R37,0)</f>
        <v>0</v>
      </c>
      <c r="I35" s="214">
        <f t="shared" si="21"/>
        <v>0</v>
      </c>
      <c r="J35" s="232">
        <f t="shared" si="22"/>
        <v>0</v>
      </c>
      <c r="K35" s="214">
        <f>IF(H35&gt;0,'3. Finanšu-statistiskās konst.'!$C$19*'3. Finanšu-statistiskās konst.'!$C$6,0)</f>
        <v>0</v>
      </c>
      <c r="L35" s="214">
        <f t="shared" si="23"/>
        <v>0</v>
      </c>
      <c r="M35" s="216">
        <f t="shared" si="24"/>
        <v>0</v>
      </c>
      <c r="N35" s="214">
        <f t="shared" si="25"/>
        <v>0</v>
      </c>
      <c r="P35" s="214">
        <f>IF(AND($E35&gt;0,$F35&gt;0),'2. Datu ievade'!S37,0)</f>
        <v>0</v>
      </c>
      <c r="Q35" s="216">
        <f t="shared" si="26"/>
        <v>0</v>
      </c>
      <c r="R35" s="214">
        <f t="shared" si="27"/>
        <v>0</v>
      </c>
      <c r="S35" s="214">
        <f>IF(P35&gt;0,'3. Finanšu-statistiskās konst.'!$C$21*'3. Finanšu-statistiskās konst.'!$C$6,0)</f>
        <v>0</v>
      </c>
      <c r="T35" s="214">
        <f t="shared" si="28"/>
        <v>0</v>
      </c>
      <c r="U35" s="216">
        <f t="shared" si="29"/>
        <v>0</v>
      </c>
      <c r="V35" s="214">
        <f t="shared" si="30"/>
        <v>0</v>
      </c>
      <c r="X35" s="214">
        <f>IF(AND($E35&gt;0,$F35&gt;0),'2. Datu ievade'!T37,0)</f>
        <v>0</v>
      </c>
      <c r="Y35" s="214">
        <f>IF(X35&gt;0,X35*$E35*$F35*'3. Finanšu-statistiskās konst.'!C$12,0)</f>
        <v>0</v>
      </c>
      <c r="Z35" s="214">
        <f t="shared" si="31"/>
        <v>0</v>
      </c>
      <c r="AB35" s="214">
        <f>IF(AND($E35&gt;0,$F35&gt;0),'2. Datu ievade'!U37,0)</f>
        <v>0</v>
      </c>
      <c r="AC35" s="216">
        <f t="shared" si="32"/>
        <v>0</v>
      </c>
      <c r="AD35" s="214">
        <f t="shared" si="33"/>
        <v>0</v>
      </c>
      <c r="AE35" s="214">
        <f>IF(AB35&gt;0,'3. Finanšu-statistiskās konst.'!$C$22*'3. Finanšu-statistiskās konst.'!$C$6,0)</f>
        <v>0</v>
      </c>
      <c r="AF35" s="214">
        <f t="shared" si="34"/>
        <v>0</v>
      </c>
      <c r="AG35" s="216">
        <f t="shared" si="35"/>
        <v>0</v>
      </c>
      <c r="AH35" s="214">
        <f t="shared" si="36"/>
        <v>0</v>
      </c>
      <c r="AJ35" s="214">
        <f>IF(AND($E35&gt;0,$F35&gt;0),'2. Datu ievade'!W37,0)</f>
        <v>0</v>
      </c>
      <c r="AK35" s="214">
        <f>IF(AJ35&gt;0,AJ35*$E35*'2. Datu ievade'!V37,0)</f>
        <v>0</v>
      </c>
      <c r="AL35" s="214">
        <f>IF(AJ35&gt;0,AK35*'3. Finanšu-statistiskās konst.'!C$13*'3. Finanšu-statistiskās konst.'!$C$6,0)</f>
        <v>0</v>
      </c>
      <c r="AM35" s="214">
        <f t="shared" si="37"/>
        <v>0</v>
      </c>
      <c r="AO35" s="233">
        <f>IF(AND($E35&gt;0,$F35&gt;0),'2. Datu ievade'!X37,0)</f>
        <v>0</v>
      </c>
      <c r="AP35" s="214">
        <f>IF(AND($E35&gt;0,$F35&gt;0),'2. Datu ievade'!T37,0)</f>
        <v>0</v>
      </c>
      <c r="AQ35" s="214">
        <f t="shared" si="38"/>
        <v>0</v>
      </c>
      <c r="AR35" s="216">
        <f t="shared" si="39"/>
        <v>0</v>
      </c>
      <c r="AS35" s="214">
        <f t="shared" si="40"/>
        <v>0</v>
      </c>
      <c r="AT35" s="214">
        <f>IF(AQ35&gt;0,'3. Finanšu-statistiskās konst.'!$C$23*'3. Finanšu-statistiskās konst.'!$C$6,0)</f>
        <v>0</v>
      </c>
      <c r="AU35" s="214">
        <f t="shared" si="41"/>
        <v>0</v>
      </c>
      <c r="AV35" s="216">
        <f t="shared" si="42"/>
        <v>0</v>
      </c>
      <c r="AW35" s="214">
        <f t="shared" si="43"/>
        <v>0</v>
      </c>
      <c r="AY35" s="214">
        <f>IF(AND($E35&gt;0,$F35&gt;0),'2. Datu ievade'!Y37,0)</f>
        <v>0</v>
      </c>
      <c r="AZ35" s="216">
        <f t="shared" si="44"/>
        <v>0</v>
      </c>
      <c r="BA35" s="214">
        <f t="shared" si="45"/>
        <v>0</v>
      </c>
      <c r="BB35" s="214">
        <f>IF(AY35&gt;0,'3. Finanšu-statistiskās konst.'!$C$24*'3. Finanšu-statistiskās konst.'!$C$6,0)</f>
        <v>0</v>
      </c>
      <c r="BC35" s="214">
        <f t="shared" si="46"/>
        <v>0</v>
      </c>
      <c r="BD35" s="216">
        <f t="shared" si="47"/>
        <v>0</v>
      </c>
      <c r="BE35" s="214">
        <f t="shared" si="48"/>
        <v>0</v>
      </c>
      <c r="BG35" s="214">
        <f>IF(AND($E35&gt;0,$F35&gt;0),'2. Datu ievade'!Z37,0)</f>
        <v>0</v>
      </c>
      <c r="BH35" s="216">
        <f t="shared" si="49"/>
        <v>0</v>
      </c>
      <c r="BI35" s="214">
        <f t="shared" si="50"/>
        <v>0</v>
      </c>
      <c r="BJ35" s="214">
        <f>IF(BG35&gt;0,'3. Finanšu-statistiskās konst.'!$C$26*'3. Finanšu-statistiskās konst.'!$C$6,0)</f>
        <v>0</v>
      </c>
      <c r="BK35" s="214">
        <f t="shared" si="51"/>
        <v>0</v>
      </c>
      <c r="BL35" s="216">
        <f t="shared" si="52"/>
        <v>0</v>
      </c>
      <c r="BM35" s="214">
        <f t="shared" si="53"/>
        <v>0</v>
      </c>
      <c r="BO35" s="214">
        <f>IF(AND($E35&gt;0,$F35&gt;0),'2. Datu ievade'!AA37,0)</f>
        <v>0</v>
      </c>
      <c r="BP35" s="216">
        <f t="shared" si="54"/>
        <v>0</v>
      </c>
      <c r="BQ35" s="214">
        <f t="shared" si="55"/>
        <v>0</v>
      </c>
      <c r="BR35" s="214">
        <f>IF(BO35&gt;0,'3. Finanšu-statistiskās konst.'!$C$28*'3. Finanšu-statistiskās konst.'!$C$6,0)</f>
        <v>0</v>
      </c>
      <c r="BS35" s="214">
        <f t="shared" si="56"/>
        <v>0</v>
      </c>
      <c r="BT35" s="216">
        <f t="shared" si="57"/>
        <v>0</v>
      </c>
      <c r="BU35" s="214">
        <f t="shared" si="58"/>
        <v>0</v>
      </c>
      <c r="BW35" s="214">
        <f>IF(AND($E35&gt;0,$F35&gt;0),'2. Datu ievade'!S37,0)</f>
        <v>0</v>
      </c>
      <c r="BX35" s="216">
        <f t="shared" si="59"/>
        <v>0</v>
      </c>
      <c r="BY35" s="214">
        <f t="shared" si="60"/>
        <v>0</v>
      </c>
      <c r="BZ35" s="214">
        <f>IF(BW35&gt;0,'3. Finanšu-statistiskās konst.'!$C$21*'3. Finanšu-statistiskās konst.'!$C$6,0)</f>
        <v>0</v>
      </c>
      <c r="CA35" s="214">
        <f t="shared" si="61"/>
        <v>0</v>
      </c>
      <c r="CB35" s="214">
        <f t="shared" si="62"/>
        <v>0</v>
      </c>
      <c r="CC35" s="214">
        <f t="shared" si="63"/>
        <v>0</v>
      </c>
      <c r="CE35" s="214">
        <f>IF(AND($E35&gt;0,$F35&gt;0),'2. Datu ievade'!AB37,0)</f>
        <v>0</v>
      </c>
      <c r="CF35" s="216">
        <f t="shared" si="64"/>
        <v>0</v>
      </c>
      <c r="CG35" s="214">
        <f t="shared" si="65"/>
        <v>0</v>
      </c>
      <c r="CH35" s="214">
        <f>IF(CE35&gt;0,'3. Finanšu-statistiskās konst.'!$C$29*'3. Finanšu-statistiskās konst.'!$C$6,0)</f>
        <v>0</v>
      </c>
      <c r="CI35" s="214">
        <f t="shared" si="66"/>
        <v>0</v>
      </c>
      <c r="CJ35" s="216">
        <f t="shared" si="67"/>
        <v>0</v>
      </c>
      <c r="CK35" s="214">
        <f t="shared" si="68"/>
        <v>0</v>
      </c>
      <c r="CM35" s="231">
        <f>IF(AND($E35&gt;0,$F35&gt;0),'2. Datu ievade'!AC37,0)</f>
        <v>0</v>
      </c>
      <c r="CN35" s="216">
        <f t="shared" si="69"/>
        <v>0</v>
      </c>
      <c r="CO35" s="232">
        <f t="shared" si="70"/>
        <v>0</v>
      </c>
      <c r="CP35" s="214">
        <f>IF(CM35&gt;0,'3. Finanšu-statistiskās konst.'!$C$30*'3. Finanšu-statistiskās konst.'!$C$6,0)</f>
        <v>0</v>
      </c>
      <c r="CQ35" s="214">
        <f t="shared" si="71"/>
        <v>0</v>
      </c>
      <c r="CR35" s="216">
        <f t="shared" si="72"/>
        <v>0</v>
      </c>
      <c r="CS35" s="214">
        <f t="shared" si="73"/>
        <v>0</v>
      </c>
      <c r="CU35" s="214">
        <f t="shared" si="74"/>
        <v>0</v>
      </c>
      <c r="CV35" s="214">
        <f>IF(AND($E35&gt;0,$F35&gt;0),'2. Datu ievade'!AD37,0)</f>
        <v>0</v>
      </c>
      <c r="CX35" s="214">
        <f t="shared" si="75"/>
        <v>0</v>
      </c>
      <c r="CY35" s="214">
        <f>IF(AND($E35&gt;0,$F35&gt;0),'2. Datu ievade'!AE37,0)</f>
        <v>0</v>
      </c>
      <c r="DA35" s="214">
        <f t="shared" si="76"/>
        <v>0</v>
      </c>
      <c r="DB35" s="214">
        <f>IF(AND($E35&gt;0,$F35&gt;0),'2. Datu ievade'!AF37,0)</f>
        <v>0</v>
      </c>
    </row>
    <row r="36" spans="2:106" x14ac:dyDescent="0.25">
      <c r="B36" s="298" t="str">
        <f>'2. Datu ievade'!B38:D38</f>
        <v xml:space="preserve">2. lietotāja definēta papildus ģeotelpiskā vienība ekosistēmas/apakšsistēmas līmenī*  </v>
      </c>
      <c r="C36" s="299"/>
      <c r="D36" s="300"/>
      <c r="E36" s="213">
        <f>'2. Datu ievade'!E38</f>
        <v>0</v>
      </c>
      <c r="F36" s="214">
        <f>'2. Datu ievade'!F38</f>
        <v>0</v>
      </c>
      <c r="H36" s="231">
        <f>IF(AND($E36&gt;0,$F36&gt;0),'2. Datu ievade'!R38,0)</f>
        <v>0</v>
      </c>
      <c r="I36" s="214">
        <f t="shared" si="21"/>
        <v>0</v>
      </c>
      <c r="J36" s="232">
        <f t="shared" si="22"/>
        <v>0</v>
      </c>
      <c r="K36" s="214">
        <f>IF(H36&gt;0,'3. Finanšu-statistiskās konst.'!$C$19*'3. Finanšu-statistiskās konst.'!$C$6,0)</f>
        <v>0</v>
      </c>
      <c r="L36" s="214">
        <f t="shared" si="23"/>
        <v>0</v>
      </c>
      <c r="M36" s="216">
        <f t="shared" si="24"/>
        <v>0</v>
      </c>
      <c r="N36" s="214">
        <f t="shared" si="25"/>
        <v>0</v>
      </c>
      <c r="P36" s="214">
        <f>IF(AND($E36&gt;0,$F36&gt;0),'2. Datu ievade'!S38,0)</f>
        <v>0</v>
      </c>
      <c r="Q36" s="216">
        <f t="shared" si="26"/>
        <v>0</v>
      </c>
      <c r="R36" s="214">
        <f t="shared" si="27"/>
        <v>0</v>
      </c>
      <c r="S36" s="214">
        <f>IF(P36&gt;0,'3. Finanšu-statistiskās konst.'!$C$21*'3. Finanšu-statistiskās konst.'!$C$6,0)</f>
        <v>0</v>
      </c>
      <c r="T36" s="214">
        <f t="shared" si="28"/>
        <v>0</v>
      </c>
      <c r="U36" s="216">
        <f t="shared" si="29"/>
        <v>0</v>
      </c>
      <c r="V36" s="214">
        <f t="shared" si="30"/>
        <v>0</v>
      </c>
      <c r="X36" s="214">
        <f>IF(AND($E36&gt;0,$F36&gt;0),'2. Datu ievade'!T38,0)</f>
        <v>0</v>
      </c>
      <c r="Y36" s="214">
        <f>IF(X36&gt;0,X36*$E36*$F36*'3. Finanšu-statistiskās konst.'!C$12,0)</f>
        <v>0</v>
      </c>
      <c r="Z36" s="214">
        <f t="shared" si="31"/>
        <v>0</v>
      </c>
      <c r="AB36" s="214">
        <f>IF(AND($E36&gt;0,$F36&gt;0),'2. Datu ievade'!U38,0)</f>
        <v>0</v>
      </c>
      <c r="AC36" s="216">
        <f t="shared" si="32"/>
        <v>0</v>
      </c>
      <c r="AD36" s="214">
        <f t="shared" si="33"/>
        <v>0</v>
      </c>
      <c r="AE36" s="214">
        <f>IF(AB36&gt;0,'3. Finanšu-statistiskās konst.'!$C$22*'3. Finanšu-statistiskās konst.'!$C$6,0)</f>
        <v>0</v>
      </c>
      <c r="AF36" s="214">
        <f t="shared" si="34"/>
        <v>0</v>
      </c>
      <c r="AG36" s="216">
        <f t="shared" si="35"/>
        <v>0</v>
      </c>
      <c r="AH36" s="214">
        <f t="shared" si="36"/>
        <v>0</v>
      </c>
      <c r="AJ36" s="214">
        <f>IF(AND($E36&gt;0,$F36&gt;0),'2. Datu ievade'!W38,0)</f>
        <v>0</v>
      </c>
      <c r="AK36" s="214">
        <f>IF(AJ36&gt;0,AJ36*$E36*'2. Datu ievade'!V38,0)</f>
        <v>0</v>
      </c>
      <c r="AL36" s="214">
        <f>IF(AJ36&gt;0,AK36*'3. Finanšu-statistiskās konst.'!C$13*'3. Finanšu-statistiskās konst.'!$C$6,0)</f>
        <v>0</v>
      </c>
      <c r="AM36" s="214">
        <f t="shared" si="37"/>
        <v>0</v>
      </c>
      <c r="AO36" s="233">
        <f>IF(AND($E36&gt;0,$F36&gt;0),'2. Datu ievade'!X38,0)</f>
        <v>0</v>
      </c>
      <c r="AP36" s="214">
        <f>IF(AND($E36&gt;0,$F36&gt;0),'2. Datu ievade'!T38,0)</f>
        <v>0</v>
      </c>
      <c r="AQ36" s="214">
        <f t="shared" si="38"/>
        <v>0</v>
      </c>
      <c r="AR36" s="216">
        <f t="shared" si="39"/>
        <v>0</v>
      </c>
      <c r="AS36" s="214">
        <f t="shared" si="40"/>
        <v>0</v>
      </c>
      <c r="AT36" s="214">
        <f>IF(AQ36&gt;0,'3. Finanšu-statistiskās konst.'!$C$23*'3. Finanšu-statistiskās konst.'!$C$6,0)</f>
        <v>0</v>
      </c>
      <c r="AU36" s="214">
        <f t="shared" si="41"/>
        <v>0</v>
      </c>
      <c r="AV36" s="216">
        <f t="shared" si="42"/>
        <v>0</v>
      </c>
      <c r="AW36" s="214">
        <f t="shared" si="43"/>
        <v>0</v>
      </c>
      <c r="AY36" s="214">
        <f>IF(AND($E36&gt;0,$F36&gt;0),'2. Datu ievade'!Y38,0)</f>
        <v>0</v>
      </c>
      <c r="AZ36" s="216">
        <f t="shared" si="44"/>
        <v>0</v>
      </c>
      <c r="BA36" s="214">
        <f t="shared" si="45"/>
        <v>0</v>
      </c>
      <c r="BB36" s="214">
        <f>IF(AY36&gt;0,'3. Finanšu-statistiskās konst.'!$C$24*'3. Finanšu-statistiskās konst.'!$C$6,0)</f>
        <v>0</v>
      </c>
      <c r="BC36" s="214">
        <f t="shared" si="46"/>
        <v>0</v>
      </c>
      <c r="BD36" s="216">
        <f t="shared" si="47"/>
        <v>0</v>
      </c>
      <c r="BE36" s="214">
        <f t="shared" si="48"/>
        <v>0</v>
      </c>
      <c r="BG36" s="214">
        <f>IF(AND($E36&gt;0,$F36&gt;0),'2. Datu ievade'!Z38,0)</f>
        <v>0</v>
      </c>
      <c r="BH36" s="216">
        <f t="shared" si="49"/>
        <v>0</v>
      </c>
      <c r="BI36" s="214">
        <f t="shared" si="50"/>
        <v>0</v>
      </c>
      <c r="BJ36" s="214">
        <f>IF(BG36&gt;0,'3. Finanšu-statistiskās konst.'!$C$26*'3. Finanšu-statistiskās konst.'!$C$6,0)</f>
        <v>0</v>
      </c>
      <c r="BK36" s="214">
        <f t="shared" si="51"/>
        <v>0</v>
      </c>
      <c r="BL36" s="216">
        <f t="shared" si="52"/>
        <v>0</v>
      </c>
      <c r="BM36" s="214">
        <f t="shared" si="53"/>
        <v>0</v>
      </c>
      <c r="BO36" s="214">
        <f>IF(AND($E36&gt;0,$F36&gt;0),'2. Datu ievade'!AA38,0)</f>
        <v>0</v>
      </c>
      <c r="BP36" s="216">
        <f t="shared" si="54"/>
        <v>0</v>
      </c>
      <c r="BQ36" s="214">
        <f t="shared" si="55"/>
        <v>0</v>
      </c>
      <c r="BR36" s="214">
        <f>IF(BO36&gt;0,'3. Finanšu-statistiskās konst.'!$C$28*'3. Finanšu-statistiskās konst.'!$C$6,0)</f>
        <v>0</v>
      </c>
      <c r="BS36" s="214">
        <f t="shared" si="56"/>
        <v>0</v>
      </c>
      <c r="BT36" s="216">
        <f t="shared" si="57"/>
        <v>0</v>
      </c>
      <c r="BU36" s="214">
        <f t="shared" si="58"/>
        <v>0</v>
      </c>
      <c r="BW36" s="214">
        <f>IF(AND($E36&gt;0,$F36&gt;0),'2. Datu ievade'!S38,0)</f>
        <v>0</v>
      </c>
      <c r="BX36" s="216">
        <f t="shared" si="59"/>
        <v>0</v>
      </c>
      <c r="BY36" s="214">
        <f t="shared" si="60"/>
        <v>0</v>
      </c>
      <c r="BZ36" s="214">
        <f>IF(BW36&gt;0,'3. Finanšu-statistiskās konst.'!$C$21*'3. Finanšu-statistiskās konst.'!$C$6,0)</f>
        <v>0</v>
      </c>
      <c r="CA36" s="214">
        <f t="shared" si="61"/>
        <v>0</v>
      </c>
      <c r="CB36" s="214">
        <f t="shared" si="62"/>
        <v>0</v>
      </c>
      <c r="CC36" s="214">
        <f t="shared" si="63"/>
        <v>0</v>
      </c>
      <c r="CE36" s="214">
        <f>IF(AND($E36&gt;0,$F36&gt;0),'2. Datu ievade'!AB38,0)</f>
        <v>0</v>
      </c>
      <c r="CF36" s="216">
        <f t="shared" si="64"/>
        <v>0</v>
      </c>
      <c r="CG36" s="214">
        <f t="shared" si="65"/>
        <v>0</v>
      </c>
      <c r="CH36" s="214">
        <f>IF(CE36&gt;0,'3. Finanšu-statistiskās konst.'!$C$29*'3. Finanšu-statistiskās konst.'!$C$6,0)</f>
        <v>0</v>
      </c>
      <c r="CI36" s="214">
        <f t="shared" si="66"/>
        <v>0</v>
      </c>
      <c r="CJ36" s="216">
        <f t="shared" si="67"/>
        <v>0</v>
      </c>
      <c r="CK36" s="214">
        <f t="shared" si="68"/>
        <v>0</v>
      </c>
      <c r="CM36" s="231">
        <f>IF(AND($E36&gt;0,$F36&gt;0),'2. Datu ievade'!AC38,0)</f>
        <v>0</v>
      </c>
      <c r="CN36" s="216">
        <f t="shared" si="69"/>
        <v>0</v>
      </c>
      <c r="CO36" s="232">
        <f t="shared" si="70"/>
        <v>0</v>
      </c>
      <c r="CP36" s="214">
        <f>IF(CM36&gt;0,'3. Finanšu-statistiskās konst.'!$C$30*'3. Finanšu-statistiskās konst.'!$C$6,0)</f>
        <v>0</v>
      </c>
      <c r="CQ36" s="214">
        <f t="shared" si="71"/>
        <v>0</v>
      </c>
      <c r="CR36" s="216">
        <f t="shared" si="72"/>
        <v>0</v>
      </c>
      <c r="CS36" s="214">
        <f t="shared" si="73"/>
        <v>0</v>
      </c>
      <c r="CU36" s="214">
        <f t="shared" si="74"/>
        <v>0</v>
      </c>
      <c r="CV36" s="214">
        <f>IF(AND($E36&gt;0,$F36&gt;0),'2. Datu ievade'!AD38,0)</f>
        <v>0</v>
      </c>
      <c r="CX36" s="214">
        <f t="shared" si="75"/>
        <v>0</v>
      </c>
      <c r="CY36" s="214">
        <f>IF(AND($E36&gt;0,$F36&gt;0),'2. Datu ievade'!AE38,0)</f>
        <v>0</v>
      </c>
      <c r="DA36" s="214">
        <f t="shared" si="76"/>
        <v>0</v>
      </c>
      <c r="DB36" s="214">
        <f>IF(AND($E36&gt;0,$F36&gt;0),'2. Datu ievade'!AF38,0)</f>
        <v>0</v>
      </c>
    </row>
    <row r="37" spans="2:106" x14ac:dyDescent="0.25">
      <c r="B37" s="298" t="str">
        <f>'2. Datu ievade'!B39:D39</f>
        <v xml:space="preserve">3. lietotāja definēta papildus ģeotelpiskā vienība ekosistēmas/apakšsistēmas līmenī*  </v>
      </c>
      <c r="C37" s="299"/>
      <c r="D37" s="300"/>
      <c r="E37" s="213">
        <f>'2. Datu ievade'!E39</f>
        <v>0</v>
      </c>
      <c r="F37" s="214">
        <f>'2. Datu ievade'!F39</f>
        <v>0</v>
      </c>
      <c r="H37" s="231">
        <f>IF(AND($E37&gt;0,$F37&gt;0),'2. Datu ievade'!R39,0)</f>
        <v>0</v>
      </c>
      <c r="I37" s="214">
        <f t="shared" si="21"/>
        <v>0</v>
      </c>
      <c r="J37" s="232">
        <f t="shared" si="22"/>
        <v>0</v>
      </c>
      <c r="K37" s="214">
        <f>IF(H37&gt;0,'3. Finanšu-statistiskās konst.'!$C$19*'3. Finanšu-statistiskās konst.'!$C$6,0)</f>
        <v>0</v>
      </c>
      <c r="L37" s="214">
        <f t="shared" si="23"/>
        <v>0</v>
      </c>
      <c r="M37" s="216">
        <f t="shared" si="24"/>
        <v>0</v>
      </c>
      <c r="N37" s="214">
        <f t="shared" si="25"/>
        <v>0</v>
      </c>
      <c r="P37" s="214">
        <f>IF(AND($E37&gt;0,$F37&gt;0),'2. Datu ievade'!S39,0)</f>
        <v>0</v>
      </c>
      <c r="Q37" s="216">
        <f t="shared" si="26"/>
        <v>0</v>
      </c>
      <c r="R37" s="214">
        <f t="shared" si="27"/>
        <v>0</v>
      </c>
      <c r="S37" s="214">
        <f>IF(P37&gt;0,'3. Finanšu-statistiskās konst.'!$C$21*'3. Finanšu-statistiskās konst.'!$C$6,0)</f>
        <v>0</v>
      </c>
      <c r="T37" s="214">
        <f t="shared" si="28"/>
        <v>0</v>
      </c>
      <c r="U37" s="216">
        <f t="shared" si="29"/>
        <v>0</v>
      </c>
      <c r="V37" s="214">
        <f t="shared" si="30"/>
        <v>0</v>
      </c>
      <c r="X37" s="214">
        <f>IF(AND($E37&gt;0,$F37&gt;0),'2. Datu ievade'!T39,0)</f>
        <v>0</v>
      </c>
      <c r="Y37" s="214">
        <f>IF(X37&gt;0,X37*$E37*$F37*'3. Finanšu-statistiskās konst.'!C$12,0)</f>
        <v>0</v>
      </c>
      <c r="Z37" s="214">
        <f t="shared" si="31"/>
        <v>0</v>
      </c>
      <c r="AB37" s="214">
        <f>IF(AND($E37&gt;0,$F37&gt;0),'2. Datu ievade'!U39,0)</f>
        <v>0</v>
      </c>
      <c r="AC37" s="216">
        <f t="shared" si="32"/>
        <v>0</v>
      </c>
      <c r="AD37" s="214">
        <f t="shared" si="33"/>
        <v>0</v>
      </c>
      <c r="AE37" s="214">
        <f>IF(AB37&gt;0,'3. Finanšu-statistiskās konst.'!$C$22*'3. Finanšu-statistiskās konst.'!$C$6,0)</f>
        <v>0</v>
      </c>
      <c r="AF37" s="214">
        <f t="shared" si="34"/>
        <v>0</v>
      </c>
      <c r="AG37" s="216">
        <f t="shared" si="35"/>
        <v>0</v>
      </c>
      <c r="AH37" s="214">
        <f t="shared" si="36"/>
        <v>0</v>
      </c>
      <c r="AJ37" s="214">
        <f>IF(AND($E37&gt;0,$F37&gt;0),'2. Datu ievade'!W39,0)</f>
        <v>0</v>
      </c>
      <c r="AK37" s="214">
        <f>IF(AJ37&gt;0,AJ37*$E37*'2. Datu ievade'!V39,0)</f>
        <v>0</v>
      </c>
      <c r="AL37" s="214">
        <f>IF(AJ37&gt;0,AK37*'3. Finanšu-statistiskās konst.'!C$13*'3. Finanšu-statistiskās konst.'!$C$6,0)</f>
        <v>0</v>
      </c>
      <c r="AM37" s="214">
        <f t="shared" si="37"/>
        <v>0</v>
      </c>
      <c r="AO37" s="233">
        <f>IF(AND($E37&gt;0,$F37&gt;0),'2. Datu ievade'!X39,0)</f>
        <v>0</v>
      </c>
      <c r="AP37" s="214">
        <f>IF(AND($E37&gt;0,$F37&gt;0),'2. Datu ievade'!T39,0)</f>
        <v>0</v>
      </c>
      <c r="AQ37" s="214">
        <f t="shared" si="38"/>
        <v>0</v>
      </c>
      <c r="AR37" s="216">
        <f t="shared" si="39"/>
        <v>0</v>
      </c>
      <c r="AS37" s="214">
        <f t="shared" si="40"/>
        <v>0</v>
      </c>
      <c r="AT37" s="214">
        <f>IF(AQ37&gt;0,'3. Finanšu-statistiskās konst.'!$C$23*'3. Finanšu-statistiskās konst.'!$C$6,0)</f>
        <v>0</v>
      </c>
      <c r="AU37" s="214">
        <f t="shared" si="41"/>
        <v>0</v>
      </c>
      <c r="AV37" s="216">
        <f t="shared" si="42"/>
        <v>0</v>
      </c>
      <c r="AW37" s="214">
        <f t="shared" si="43"/>
        <v>0</v>
      </c>
      <c r="AY37" s="214">
        <f>IF(AND($E37&gt;0,$F37&gt;0),'2. Datu ievade'!Y39,0)</f>
        <v>0</v>
      </c>
      <c r="AZ37" s="216">
        <f t="shared" si="44"/>
        <v>0</v>
      </c>
      <c r="BA37" s="214">
        <f t="shared" si="45"/>
        <v>0</v>
      </c>
      <c r="BB37" s="214">
        <f>IF(AY37&gt;0,'3. Finanšu-statistiskās konst.'!$C$24*'3. Finanšu-statistiskās konst.'!$C$6,0)</f>
        <v>0</v>
      </c>
      <c r="BC37" s="214">
        <f t="shared" si="46"/>
        <v>0</v>
      </c>
      <c r="BD37" s="216">
        <f t="shared" si="47"/>
        <v>0</v>
      </c>
      <c r="BE37" s="214">
        <f t="shared" si="48"/>
        <v>0</v>
      </c>
      <c r="BG37" s="214">
        <f>IF(AND($E37&gt;0,$F37&gt;0),'2. Datu ievade'!Z39,0)</f>
        <v>0</v>
      </c>
      <c r="BH37" s="216">
        <f t="shared" si="49"/>
        <v>0</v>
      </c>
      <c r="BI37" s="214">
        <f t="shared" si="50"/>
        <v>0</v>
      </c>
      <c r="BJ37" s="214">
        <f>IF(BG37&gt;0,'3. Finanšu-statistiskās konst.'!$C$26*'3. Finanšu-statistiskās konst.'!$C$6,0)</f>
        <v>0</v>
      </c>
      <c r="BK37" s="214">
        <f t="shared" si="51"/>
        <v>0</v>
      </c>
      <c r="BL37" s="216">
        <f t="shared" si="52"/>
        <v>0</v>
      </c>
      <c r="BM37" s="214">
        <f t="shared" si="53"/>
        <v>0</v>
      </c>
      <c r="BO37" s="214">
        <f>IF(AND($E37&gt;0,$F37&gt;0),'2. Datu ievade'!AA39,0)</f>
        <v>0</v>
      </c>
      <c r="BP37" s="216">
        <f t="shared" si="54"/>
        <v>0</v>
      </c>
      <c r="BQ37" s="214">
        <f t="shared" si="55"/>
        <v>0</v>
      </c>
      <c r="BR37" s="214">
        <f>IF(BO37&gt;0,'3. Finanšu-statistiskās konst.'!$C$28*'3. Finanšu-statistiskās konst.'!$C$6,0)</f>
        <v>0</v>
      </c>
      <c r="BS37" s="214">
        <f t="shared" si="56"/>
        <v>0</v>
      </c>
      <c r="BT37" s="216">
        <f t="shared" si="57"/>
        <v>0</v>
      </c>
      <c r="BU37" s="214">
        <f t="shared" si="58"/>
        <v>0</v>
      </c>
      <c r="BW37" s="214">
        <f>IF(AND($E37&gt;0,$F37&gt;0),'2. Datu ievade'!S39,0)</f>
        <v>0</v>
      </c>
      <c r="BX37" s="216">
        <f t="shared" si="59"/>
        <v>0</v>
      </c>
      <c r="BY37" s="214">
        <f t="shared" si="60"/>
        <v>0</v>
      </c>
      <c r="BZ37" s="214">
        <f>IF(BW37&gt;0,'3. Finanšu-statistiskās konst.'!$C$21*'3. Finanšu-statistiskās konst.'!$C$6,0)</f>
        <v>0</v>
      </c>
      <c r="CA37" s="214">
        <f t="shared" si="61"/>
        <v>0</v>
      </c>
      <c r="CB37" s="214">
        <f t="shared" si="62"/>
        <v>0</v>
      </c>
      <c r="CC37" s="214">
        <f t="shared" si="63"/>
        <v>0</v>
      </c>
      <c r="CE37" s="214">
        <f>IF(AND($E37&gt;0,$F37&gt;0),'2. Datu ievade'!AB39,0)</f>
        <v>0</v>
      </c>
      <c r="CF37" s="216">
        <f t="shared" si="64"/>
        <v>0</v>
      </c>
      <c r="CG37" s="214">
        <f t="shared" si="65"/>
        <v>0</v>
      </c>
      <c r="CH37" s="214">
        <f>IF(CE37&gt;0,'3. Finanšu-statistiskās konst.'!$C$29*'3. Finanšu-statistiskās konst.'!$C$6,0)</f>
        <v>0</v>
      </c>
      <c r="CI37" s="214">
        <f t="shared" si="66"/>
        <v>0</v>
      </c>
      <c r="CJ37" s="216">
        <f t="shared" si="67"/>
        <v>0</v>
      </c>
      <c r="CK37" s="214">
        <f t="shared" si="68"/>
        <v>0</v>
      </c>
      <c r="CM37" s="231">
        <f>IF(AND($E37&gt;0,$F37&gt;0),'2. Datu ievade'!AC39,0)</f>
        <v>0</v>
      </c>
      <c r="CN37" s="216">
        <f t="shared" si="69"/>
        <v>0</v>
      </c>
      <c r="CO37" s="232">
        <f t="shared" si="70"/>
        <v>0</v>
      </c>
      <c r="CP37" s="214">
        <f>IF(CM37&gt;0,'3. Finanšu-statistiskās konst.'!$C$30*'3. Finanšu-statistiskās konst.'!$C$6,0)</f>
        <v>0</v>
      </c>
      <c r="CQ37" s="214">
        <f t="shared" si="71"/>
        <v>0</v>
      </c>
      <c r="CR37" s="216">
        <f t="shared" si="72"/>
        <v>0</v>
      </c>
      <c r="CS37" s="214">
        <f t="shared" si="73"/>
        <v>0</v>
      </c>
      <c r="CU37" s="214">
        <f t="shared" si="74"/>
        <v>0</v>
      </c>
      <c r="CV37" s="214">
        <f>IF(AND($E37&gt;0,$F37&gt;0),'2. Datu ievade'!AD39,0)</f>
        <v>0</v>
      </c>
      <c r="CX37" s="214">
        <f t="shared" si="75"/>
        <v>0</v>
      </c>
      <c r="CY37" s="214">
        <f>IF(AND($E37&gt;0,$F37&gt;0),'2. Datu ievade'!AE39,0)</f>
        <v>0</v>
      </c>
      <c r="DA37" s="214">
        <f t="shared" si="76"/>
        <v>0</v>
      </c>
      <c r="DB37" s="214">
        <f>IF(AND($E37&gt;0,$F37&gt;0),'2. Datu ievade'!AF39,0)</f>
        <v>0</v>
      </c>
    </row>
    <row r="38" spans="2:106" x14ac:dyDescent="0.25">
      <c r="B38" s="298" t="str">
        <f>'2. Datu ievade'!B40:D40</f>
        <v xml:space="preserve">4. lietotāja definēta papildus ģeotelpiskā vienība ekosistēmas/apakšsistēmas līmenī*  </v>
      </c>
      <c r="C38" s="299"/>
      <c r="D38" s="300"/>
      <c r="E38" s="213">
        <f>'2. Datu ievade'!E40</f>
        <v>0</v>
      </c>
      <c r="F38" s="214">
        <f>'2. Datu ievade'!F40</f>
        <v>0</v>
      </c>
      <c r="H38" s="231">
        <f>IF(AND($E38&gt;0,$F38&gt;0),'2. Datu ievade'!R40,0)</f>
        <v>0</v>
      </c>
      <c r="I38" s="214">
        <f t="shared" si="21"/>
        <v>0</v>
      </c>
      <c r="J38" s="232">
        <f t="shared" si="22"/>
        <v>0</v>
      </c>
      <c r="K38" s="214">
        <f>IF(H38&gt;0,'3. Finanšu-statistiskās konst.'!$C$19*'3. Finanšu-statistiskās konst.'!$C$6,0)</f>
        <v>0</v>
      </c>
      <c r="L38" s="214">
        <f t="shared" si="23"/>
        <v>0</v>
      </c>
      <c r="M38" s="216">
        <f t="shared" si="24"/>
        <v>0</v>
      </c>
      <c r="N38" s="214">
        <f t="shared" si="25"/>
        <v>0</v>
      </c>
      <c r="P38" s="214">
        <f>IF(AND($E38&gt;0,$F38&gt;0),'2. Datu ievade'!S40,0)</f>
        <v>0</v>
      </c>
      <c r="Q38" s="216">
        <f t="shared" si="26"/>
        <v>0</v>
      </c>
      <c r="R38" s="214">
        <f t="shared" si="27"/>
        <v>0</v>
      </c>
      <c r="S38" s="214">
        <f>IF(P38&gt;0,'3. Finanšu-statistiskās konst.'!$C$21*'3. Finanšu-statistiskās konst.'!$C$6,0)</f>
        <v>0</v>
      </c>
      <c r="T38" s="214">
        <f t="shared" si="28"/>
        <v>0</v>
      </c>
      <c r="U38" s="216">
        <f t="shared" si="29"/>
        <v>0</v>
      </c>
      <c r="V38" s="214">
        <f t="shared" si="30"/>
        <v>0</v>
      </c>
      <c r="X38" s="214">
        <f>IF(AND($E38&gt;0,$F38&gt;0),'2. Datu ievade'!T40,0)</f>
        <v>0</v>
      </c>
      <c r="Y38" s="214">
        <f>IF(X38&gt;0,X38*$E38*$F38*'3. Finanšu-statistiskās konst.'!C$12,0)</f>
        <v>0</v>
      </c>
      <c r="Z38" s="214">
        <f t="shared" si="31"/>
        <v>0</v>
      </c>
      <c r="AB38" s="214">
        <f>IF(AND($E38&gt;0,$F38&gt;0),'2. Datu ievade'!U40,0)</f>
        <v>0</v>
      </c>
      <c r="AC38" s="216">
        <f t="shared" si="32"/>
        <v>0</v>
      </c>
      <c r="AD38" s="214">
        <f t="shared" si="33"/>
        <v>0</v>
      </c>
      <c r="AE38" s="214">
        <f>IF(AB38&gt;0,'3. Finanšu-statistiskās konst.'!$C$22*'3. Finanšu-statistiskās konst.'!$C$6,0)</f>
        <v>0</v>
      </c>
      <c r="AF38" s="214">
        <f t="shared" si="34"/>
        <v>0</v>
      </c>
      <c r="AG38" s="216">
        <f t="shared" si="35"/>
        <v>0</v>
      </c>
      <c r="AH38" s="214">
        <f t="shared" si="36"/>
        <v>0</v>
      </c>
      <c r="AJ38" s="214">
        <f>IF(AND($E38&gt;0,$F38&gt;0),'2. Datu ievade'!W40,0)</f>
        <v>0</v>
      </c>
      <c r="AK38" s="214">
        <f>IF(AJ38&gt;0,AJ38*$E38*'2. Datu ievade'!V40,0)</f>
        <v>0</v>
      </c>
      <c r="AL38" s="214">
        <f>IF(AJ38&gt;0,AK38*'3. Finanšu-statistiskās konst.'!C$13*'3. Finanšu-statistiskās konst.'!$C$6,0)</f>
        <v>0</v>
      </c>
      <c r="AM38" s="214">
        <f t="shared" si="37"/>
        <v>0</v>
      </c>
      <c r="AO38" s="233">
        <f>IF(AND($E38&gt;0,$F38&gt;0),'2. Datu ievade'!X40,0)</f>
        <v>0</v>
      </c>
      <c r="AP38" s="214">
        <f>IF(AND($E38&gt;0,$F38&gt;0),'2. Datu ievade'!T40,0)</f>
        <v>0</v>
      </c>
      <c r="AQ38" s="214">
        <f t="shared" si="38"/>
        <v>0</v>
      </c>
      <c r="AR38" s="216">
        <f t="shared" si="39"/>
        <v>0</v>
      </c>
      <c r="AS38" s="214">
        <f t="shared" si="40"/>
        <v>0</v>
      </c>
      <c r="AT38" s="214">
        <f>IF(AQ38&gt;0,'3. Finanšu-statistiskās konst.'!$C$23*'3. Finanšu-statistiskās konst.'!$C$6,0)</f>
        <v>0</v>
      </c>
      <c r="AU38" s="214">
        <f t="shared" si="41"/>
        <v>0</v>
      </c>
      <c r="AV38" s="216">
        <f t="shared" si="42"/>
        <v>0</v>
      </c>
      <c r="AW38" s="214">
        <f t="shared" si="43"/>
        <v>0</v>
      </c>
      <c r="AY38" s="214">
        <f>IF(AND($E38&gt;0,$F38&gt;0),'2. Datu ievade'!Y40,0)</f>
        <v>0</v>
      </c>
      <c r="AZ38" s="216">
        <f t="shared" si="44"/>
        <v>0</v>
      </c>
      <c r="BA38" s="214">
        <f t="shared" si="45"/>
        <v>0</v>
      </c>
      <c r="BB38" s="214">
        <f>IF(AY38&gt;0,'3. Finanšu-statistiskās konst.'!$C$24*'3. Finanšu-statistiskās konst.'!$C$6,0)</f>
        <v>0</v>
      </c>
      <c r="BC38" s="214">
        <f t="shared" si="46"/>
        <v>0</v>
      </c>
      <c r="BD38" s="216">
        <f t="shared" si="47"/>
        <v>0</v>
      </c>
      <c r="BE38" s="214">
        <f t="shared" si="48"/>
        <v>0</v>
      </c>
      <c r="BG38" s="214">
        <f>IF(AND($E38&gt;0,$F38&gt;0),'2. Datu ievade'!Z40,0)</f>
        <v>0</v>
      </c>
      <c r="BH38" s="216">
        <f t="shared" si="49"/>
        <v>0</v>
      </c>
      <c r="BI38" s="214">
        <f t="shared" si="50"/>
        <v>0</v>
      </c>
      <c r="BJ38" s="214">
        <f>IF(BG38&gt;0,'3. Finanšu-statistiskās konst.'!$C$26*'3. Finanšu-statistiskās konst.'!$C$6,0)</f>
        <v>0</v>
      </c>
      <c r="BK38" s="214">
        <f t="shared" si="51"/>
        <v>0</v>
      </c>
      <c r="BL38" s="216">
        <f t="shared" si="52"/>
        <v>0</v>
      </c>
      <c r="BM38" s="214">
        <f t="shared" si="53"/>
        <v>0</v>
      </c>
      <c r="BO38" s="214">
        <f>IF(AND($E38&gt;0,$F38&gt;0),'2. Datu ievade'!AA40,0)</f>
        <v>0</v>
      </c>
      <c r="BP38" s="216">
        <f t="shared" si="54"/>
        <v>0</v>
      </c>
      <c r="BQ38" s="214">
        <f t="shared" si="55"/>
        <v>0</v>
      </c>
      <c r="BR38" s="214">
        <f>IF(BO38&gt;0,'3. Finanšu-statistiskās konst.'!$C$28*'3. Finanšu-statistiskās konst.'!$C$6,0)</f>
        <v>0</v>
      </c>
      <c r="BS38" s="214">
        <f t="shared" si="56"/>
        <v>0</v>
      </c>
      <c r="BT38" s="216">
        <f t="shared" si="57"/>
        <v>0</v>
      </c>
      <c r="BU38" s="214">
        <f t="shared" si="58"/>
        <v>0</v>
      </c>
      <c r="BW38" s="214">
        <f>IF(AND($E38&gt;0,$F38&gt;0),'2. Datu ievade'!S40,0)</f>
        <v>0</v>
      </c>
      <c r="BX38" s="216">
        <f t="shared" si="59"/>
        <v>0</v>
      </c>
      <c r="BY38" s="214">
        <f t="shared" si="60"/>
        <v>0</v>
      </c>
      <c r="BZ38" s="214">
        <f>IF(BW38&gt;0,'3. Finanšu-statistiskās konst.'!$C$21*'3. Finanšu-statistiskās konst.'!$C$6,0)</f>
        <v>0</v>
      </c>
      <c r="CA38" s="214">
        <f t="shared" si="61"/>
        <v>0</v>
      </c>
      <c r="CB38" s="214">
        <f t="shared" si="62"/>
        <v>0</v>
      </c>
      <c r="CC38" s="214">
        <f t="shared" si="63"/>
        <v>0</v>
      </c>
      <c r="CE38" s="214">
        <f>IF(AND($E38&gt;0,$F38&gt;0),'2. Datu ievade'!AB40,0)</f>
        <v>0</v>
      </c>
      <c r="CF38" s="216">
        <f t="shared" si="64"/>
        <v>0</v>
      </c>
      <c r="CG38" s="214">
        <f t="shared" si="65"/>
        <v>0</v>
      </c>
      <c r="CH38" s="214">
        <f>IF(CE38&gt;0,'3. Finanšu-statistiskās konst.'!$C$29*'3. Finanšu-statistiskās konst.'!$C$6,0)</f>
        <v>0</v>
      </c>
      <c r="CI38" s="214">
        <f t="shared" si="66"/>
        <v>0</v>
      </c>
      <c r="CJ38" s="216">
        <f t="shared" si="67"/>
        <v>0</v>
      </c>
      <c r="CK38" s="214">
        <f t="shared" si="68"/>
        <v>0</v>
      </c>
      <c r="CM38" s="231">
        <f>IF(AND($E38&gt;0,$F38&gt;0),'2. Datu ievade'!AC40,0)</f>
        <v>0</v>
      </c>
      <c r="CN38" s="216">
        <f t="shared" si="69"/>
        <v>0</v>
      </c>
      <c r="CO38" s="232">
        <f t="shared" si="70"/>
        <v>0</v>
      </c>
      <c r="CP38" s="214">
        <f>IF(CM38&gt;0,'3. Finanšu-statistiskās konst.'!$C$30*'3. Finanšu-statistiskās konst.'!$C$6,0)</f>
        <v>0</v>
      </c>
      <c r="CQ38" s="214">
        <f t="shared" si="71"/>
        <v>0</v>
      </c>
      <c r="CR38" s="216">
        <f t="shared" si="72"/>
        <v>0</v>
      </c>
      <c r="CS38" s="214">
        <f t="shared" si="73"/>
        <v>0</v>
      </c>
      <c r="CU38" s="214">
        <f t="shared" si="74"/>
        <v>0</v>
      </c>
      <c r="CV38" s="214">
        <f>IF(AND($E38&gt;0,$F38&gt;0),'2. Datu ievade'!AD40,0)</f>
        <v>0</v>
      </c>
      <c r="CX38" s="214">
        <f t="shared" si="75"/>
        <v>0</v>
      </c>
      <c r="CY38" s="214">
        <f>IF(AND($E38&gt;0,$F38&gt;0),'2. Datu ievade'!AE40,0)</f>
        <v>0</v>
      </c>
      <c r="DA38" s="214">
        <f t="shared" si="76"/>
        <v>0</v>
      </c>
      <c r="DB38" s="214">
        <f>IF(AND($E38&gt;0,$F38&gt;0),'2. Datu ievade'!AF40,0)</f>
        <v>0</v>
      </c>
    </row>
    <row r="39" spans="2:106" ht="8.1" customHeight="1" x14ac:dyDescent="0.25">
      <c r="E39" s="218"/>
      <c r="H39" s="234"/>
      <c r="AO39" s="206"/>
      <c r="AP39" s="206"/>
      <c r="AQ39" s="206"/>
      <c r="AR39" s="206"/>
      <c r="AS39" s="206"/>
      <c r="AT39" s="206"/>
      <c r="AU39" s="206"/>
      <c r="AV39" s="206"/>
      <c r="AW39" s="206"/>
      <c r="AY39" s="206"/>
      <c r="AZ39" s="206"/>
      <c r="BA39" s="206"/>
      <c r="BB39" s="206"/>
      <c r="BC39" s="206"/>
      <c r="BD39" s="206"/>
      <c r="BE39" s="206"/>
      <c r="BG39" s="206"/>
      <c r="BH39" s="206"/>
      <c r="BI39" s="206"/>
      <c r="BJ39" s="206"/>
      <c r="BK39" s="206"/>
      <c r="BL39" s="206"/>
      <c r="BM39" s="206"/>
      <c r="BO39" s="206"/>
      <c r="BP39" s="206"/>
      <c r="BQ39" s="206"/>
      <c r="BR39" s="206"/>
      <c r="BS39" s="206"/>
      <c r="CE39" s="206"/>
      <c r="CF39" s="206"/>
      <c r="CG39" s="206"/>
      <c r="CH39" s="206"/>
      <c r="CI39" s="206"/>
      <c r="CJ39" s="206"/>
      <c r="CK39" s="206"/>
      <c r="CO39" s="206"/>
      <c r="CP39" s="206"/>
      <c r="CQ39" s="206"/>
      <c r="CR39" s="206"/>
      <c r="CS39" s="206"/>
    </row>
    <row r="40" spans="2:106" s="220" customFormat="1" x14ac:dyDescent="0.25">
      <c r="D40" s="221" t="str">
        <f>'2. Datu ievade'!D42</f>
        <v>KOPĀ:</v>
      </c>
      <c r="E40" s="222"/>
      <c r="F40" s="223">
        <f>'2. Datu ievade'!H42</f>
        <v>132.85000000000002</v>
      </c>
      <c r="H40" s="235"/>
      <c r="I40" s="223">
        <f>SUM(I7:I38)</f>
        <v>5124.5688</v>
      </c>
      <c r="J40" s="223">
        <f>SUM(J7:J38)</f>
        <v>113.035</v>
      </c>
      <c r="K40" s="223"/>
      <c r="L40" s="223"/>
      <c r="M40" s="223">
        <f t="shared" ref="M40" si="77">SUM(M7:M38)</f>
        <v>5124.5688000000009</v>
      </c>
      <c r="N40" s="223">
        <f>M40/F40</f>
        <v>38.574097101994731</v>
      </c>
      <c r="P40" s="223"/>
      <c r="Q40" s="223">
        <f t="shared" ref="Q40:R40" si="78">SUM(Q7:Q38)</f>
        <v>18239.101999999999</v>
      </c>
      <c r="R40" s="223">
        <f t="shared" si="78"/>
        <v>22.259999999999998</v>
      </c>
      <c r="S40" s="223"/>
      <c r="T40" s="223"/>
      <c r="U40" s="223">
        <f t="shared" ref="U40" si="79">SUM(U7:U38)</f>
        <v>18239.101999999999</v>
      </c>
      <c r="V40" s="223">
        <f>U40/F40</f>
        <v>137.29094467444483</v>
      </c>
      <c r="X40" s="223"/>
      <c r="Y40" s="223">
        <f>SUM(Y7:Y38)</f>
        <v>1120013.7984000002</v>
      </c>
      <c r="Z40" s="223">
        <f>Y40/F40</f>
        <v>8430.6646473466317</v>
      </c>
      <c r="AB40" s="223"/>
      <c r="AC40" s="223">
        <f t="shared" ref="AC40:AD40" si="80">SUM(AC7:AC38)</f>
        <v>69361.604000000007</v>
      </c>
      <c r="AD40" s="223">
        <f t="shared" si="80"/>
        <v>17.610000000000003</v>
      </c>
      <c r="AE40" s="223"/>
      <c r="AF40" s="223"/>
      <c r="AG40" s="223">
        <f t="shared" ref="AG40" si="81">SUM(AG7:AG38)</f>
        <v>69361.604000000007</v>
      </c>
      <c r="AH40" s="223">
        <f>AG40/F40</f>
        <v>522.10465939028973</v>
      </c>
      <c r="AJ40" s="223"/>
      <c r="AK40" s="223"/>
      <c r="AL40" s="223">
        <f>SUM(AL7:AL38)</f>
        <v>255000</v>
      </c>
      <c r="AM40" s="223">
        <f>AL40/F40</f>
        <v>1919.4580353782458</v>
      </c>
      <c r="AO40" s="223"/>
      <c r="AP40" s="223"/>
      <c r="AQ40" s="223"/>
      <c r="AR40" s="223">
        <f t="shared" ref="AR40:AS40" si="82">SUM(AR7:AR38)</f>
        <v>8865.1200000000008</v>
      </c>
      <c r="AS40" s="223">
        <f t="shared" si="82"/>
        <v>92.064000000000007</v>
      </c>
      <c r="AT40" s="223"/>
      <c r="AU40" s="223"/>
      <c r="AV40" s="223">
        <f t="shared" ref="AV40" si="83">SUM(AV7:AV38)</f>
        <v>8865.1200000000008</v>
      </c>
      <c r="AW40" s="223">
        <f>AV40/F40</f>
        <v>66.730297327813318</v>
      </c>
      <c r="AY40" s="223"/>
      <c r="AZ40" s="223">
        <f>SUM(AZ7:AZ38)</f>
        <v>595171.69250000012</v>
      </c>
      <c r="BA40" s="223">
        <f>SUM(BA7:BA38)</f>
        <v>121.63000000000001</v>
      </c>
      <c r="BB40" s="223"/>
      <c r="BC40" s="223"/>
      <c r="BD40" s="223">
        <f t="shared" ref="BD40" si="84">SUM(BD7:BD38)</f>
        <v>595171.69250000012</v>
      </c>
      <c r="BE40" s="223">
        <f>BD40/F40</f>
        <v>4480.0277945050811</v>
      </c>
      <c r="BG40" s="223"/>
      <c r="BH40" s="223">
        <f>SUM(BH7:BH38)</f>
        <v>17579.447000000004</v>
      </c>
      <c r="BI40" s="223">
        <f>SUM(BI7:BI38)</f>
        <v>289.93</v>
      </c>
      <c r="BJ40" s="223"/>
      <c r="BK40" s="223"/>
      <c r="BL40" s="223">
        <f t="shared" ref="BL40" si="85">SUM(BL7:BL38)</f>
        <v>17579.447</v>
      </c>
      <c r="BM40" s="223">
        <f>BL40/F40</f>
        <v>132.32553255551372</v>
      </c>
      <c r="BO40" s="223"/>
      <c r="BP40" s="223">
        <f>SUM(BP7:BP38)</f>
        <v>16894.949999999997</v>
      </c>
      <c r="BQ40" s="223">
        <f>SUM(BQ7:BQ38)</f>
        <v>294.95000000000005</v>
      </c>
      <c r="BR40" s="223"/>
      <c r="BS40" s="223"/>
      <c r="BT40" s="223">
        <f>SUM(BT7:BT38)</f>
        <v>16894.949999999993</v>
      </c>
      <c r="BU40" s="223">
        <f>BT40/F40</f>
        <v>127.17312758750464</v>
      </c>
      <c r="BW40" s="223"/>
      <c r="BX40" s="223">
        <f t="shared" ref="BX40:BY40" si="86">SUM(BX7:BX38)</f>
        <v>18239.101999999999</v>
      </c>
      <c r="BY40" s="223">
        <f t="shared" si="86"/>
        <v>22.259999999999998</v>
      </c>
      <c r="BZ40" s="223"/>
      <c r="CA40" s="223"/>
      <c r="CB40" s="223">
        <f>SUM(CB7:CB38)</f>
        <v>18239.101999999999</v>
      </c>
      <c r="CC40" s="223">
        <f>CB40/F40</f>
        <v>137.29094467444483</v>
      </c>
      <c r="CE40" s="223"/>
      <c r="CF40" s="223">
        <f>SUM(CF7:CF38)</f>
        <v>30135.336000000003</v>
      </c>
      <c r="CG40" s="223">
        <f>SUM(CG7:CG38)</f>
        <v>205.01</v>
      </c>
      <c r="CH40" s="223"/>
      <c r="CI40" s="223"/>
      <c r="CJ40" s="223">
        <f>SUM(CJ7:CJ38)</f>
        <v>30135.336000000007</v>
      </c>
      <c r="CK40" s="223">
        <f>CJ40/F40</f>
        <v>226.83730523146406</v>
      </c>
      <c r="CM40" s="235"/>
      <c r="CN40" s="223">
        <f>SUM(CN7:CN38)</f>
        <v>108707.016</v>
      </c>
      <c r="CO40" s="223">
        <f>SUM(CO7:CO38)</f>
        <v>461.85599999999999</v>
      </c>
      <c r="CP40" s="223"/>
      <c r="CQ40" s="223"/>
      <c r="CR40" s="223">
        <f>SUM(CR7:CR38)</f>
        <v>108707.016</v>
      </c>
      <c r="CS40" s="223">
        <f>CR40/F40</f>
        <v>818.2688445615355</v>
      </c>
      <c r="CU40" s="223">
        <f>SUM(CU7:CU38)</f>
        <v>0</v>
      </c>
      <c r="CV40" s="223">
        <f>CU40/F40</f>
        <v>0</v>
      </c>
      <c r="CX40" s="223">
        <f>SUM(CX7:CX38)</f>
        <v>0</v>
      </c>
      <c r="CY40" s="223">
        <f>CX40/F40</f>
        <v>0</v>
      </c>
      <c r="DA40" s="223">
        <f>SUM(DA7:DA38)</f>
        <v>0</v>
      </c>
      <c r="DB40" s="223">
        <f>DA40/F40</f>
        <v>0</v>
      </c>
    </row>
    <row r="43" spans="2:106" x14ac:dyDescent="0.25">
      <c r="B43" s="398" t="s">
        <v>262</v>
      </c>
      <c r="C43" s="398"/>
      <c r="D43" s="398"/>
      <c r="E43" s="398"/>
      <c r="F43" s="398"/>
      <c r="H43" s="205"/>
      <c r="K43" s="205"/>
      <c r="L43" s="205"/>
      <c r="O43" s="206"/>
      <c r="P43" s="205"/>
      <c r="Q43" s="205"/>
      <c r="R43" s="205"/>
      <c r="S43" s="205"/>
      <c r="T43" s="205"/>
      <c r="U43" s="205"/>
      <c r="V43" s="205"/>
      <c r="X43" s="205"/>
      <c r="Y43" s="207"/>
      <c r="Z43" s="205"/>
      <c r="AB43" s="205"/>
      <c r="AC43" s="205"/>
      <c r="AD43" s="205"/>
      <c r="AE43" s="205"/>
      <c r="AF43" s="205"/>
      <c r="AG43" s="205"/>
      <c r="AH43" s="205"/>
      <c r="AJ43" s="205"/>
      <c r="AK43" s="205"/>
      <c r="AL43" s="205"/>
      <c r="AM43" s="205"/>
      <c r="BW43" s="205"/>
      <c r="BX43" s="205"/>
      <c r="BY43" s="205"/>
      <c r="BZ43" s="205"/>
      <c r="CA43" s="205"/>
      <c r="CB43" s="205"/>
      <c r="CC43" s="205"/>
      <c r="CM43" s="205"/>
      <c r="CN43" s="205"/>
    </row>
    <row r="44" spans="2:106" ht="2.1" customHeight="1" x14ac:dyDescent="0.25">
      <c r="B44" s="416"/>
      <c r="C44" s="416"/>
      <c r="D44" s="416"/>
      <c r="E44" s="416"/>
      <c r="F44" s="416"/>
      <c r="H44" s="205"/>
      <c r="K44" s="205"/>
      <c r="L44" s="205"/>
      <c r="O44" s="206"/>
      <c r="P44" s="205"/>
      <c r="Q44" s="205"/>
      <c r="R44" s="205"/>
      <c r="S44" s="205"/>
      <c r="T44" s="205"/>
      <c r="U44" s="205"/>
      <c r="V44" s="205"/>
      <c r="X44" s="205"/>
      <c r="Y44" s="207"/>
      <c r="Z44" s="205"/>
      <c r="AB44" s="205"/>
      <c r="AC44" s="205"/>
      <c r="AD44" s="205"/>
      <c r="AE44" s="205"/>
      <c r="AF44" s="205"/>
      <c r="AG44" s="205"/>
      <c r="AH44" s="205"/>
      <c r="AJ44" s="205"/>
      <c r="AK44" s="205"/>
      <c r="AL44" s="205"/>
      <c r="AM44" s="205"/>
      <c r="BW44" s="205"/>
      <c r="BX44" s="205"/>
      <c r="BY44" s="205"/>
      <c r="BZ44" s="205"/>
      <c r="CA44" s="205"/>
      <c r="CB44" s="205"/>
      <c r="CC44" s="205"/>
      <c r="CM44" s="205"/>
      <c r="CN44" s="205"/>
    </row>
    <row r="45" spans="2:106" x14ac:dyDescent="0.25">
      <c r="B45" s="398" t="s">
        <v>296</v>
      </c>
      <c r="C45" s="398"/>
      <c r="D45" s="398"/>
      <c r="E45" s="398"/>
      <c r="F45" s="398"/>
      <c r="H45" s="225"/>
      <c r="I45" s="208"/>
      <c r="J45" s="226"/>
      <c r="K45" s="226"/>
      <c r="L45" s="226"/>
      <c r="M45" s="226"/>
      <c r="N45" s="226"/>
      <c r="P45" s="226"/>
      <c r="Q45" s="226"/>
      <c r="R45" s="226"/>
      <c r="S45" s="226"/>
      <c r="T45" s="226"/>
      <c r="U45" s="226"/>
      <c r="V45" s="226"/>
      <c r="X45" s="226"/>
      <c r="Y45" s="226"/>
      <c r="Z45" s="226"/>
      <c r="AB45" s="226"/>
      <c r="AC45" s="226"/>
      <c r="AD45" s="226"/>
      <c r="AE45" s="226"/>
      <c r="AF45" s="226"/>
      <c r="AG45" s="226"/>
      <c r="AH45" s="226"/>
      <c r="AJ45" s="226"/>
      <c r="AK45" s="226"/>
      <c r="AL45" s="226"/>
      <c r="AM45" s="226"/>
      <c r="BW45" s="226"/>
      <c r="BX45" s="226"/>
      <c r="BY45" s="226"/>
      <c r="BZ45" s="226"/>
      <c r="CA45" s="226"/>
      <c r="CB45" s="226"/>
      <c r="CC45" s="226"/>
      <c r="CP45" s="227"/>
    </row>
    <row r="46" spans="2:106" ht="59.1" customHeight="1" x14ac:dyDescent="0.25">
      <c r="B46" s="395" t="s">
        <v>242</v>
      </c>
      <c r="C46" s="396"/>
      <c r="D46" s="396"/>
      <c r="E46" s="396"/>
      <c r="F46" s="397"/>
      <c r="H46" s="413" t="s">
        <v>208</v>
      </c>
      <c r="I46" s="414"/>
      <c r="J46" s="414"/>
      <c r="K46" s="414"/>
      <c r="L46" s="414"/>
      <c r="M46" s="414"/>
      <c r="N46" s="415"/>
      <c r="P46" s="413" t="s">
        <v>209</v>
      </c>
      <c r="Q46" s="414"/>
      <c r="R46" s="414"/>
      <c r="S46" s="414"/>
      <c r="T46" s="414"/>
      <c r="U46" s="414"/>
      <c r="V46" s="415"/>
      <c r="X46" s="413" t="s">
        <v>210</v>
      </c>
      <c r="Y46" s="414"/>
      <c r="Z46" s="415"/>
      <c r="AB46" s="413" t="s">
        <v>211</v>
      </c>
      <c r="AC46" s="414"/>
      <c r="AD46" s="414"/>
      <c r="AE46" s="414"/>
      <c r="AF46" s="414"/>
      <c r="AG46" s="414"/>
      <c r="AH46" s="415"/>
      <c r="AJ46" s="413" t="s">
        <v>212</v>
      </c>
      <c r="AK46" s="414"/>
      <c r="AL46" s="414"/>
      <c r="AM46" s="415"/>
      <c r="AO46" s="413" t="s">
        <v>214</v>
      </c>
      <c r="AP46" s="414"/>
      <c r="AQ46" s="414"/>
      <c r="AR46" s="414"/>
      <c r="AS46" s="414"/>
      <c r="AT46" s="414"/>
      <c r="AU46" s="414"/>
      <c r="AV46" s="414"/>
      <c r="AW46" s="415"/>
      <c r="AY46" s="410" t="s">
        <v>215</v>
      </c>
      <c r="AZ46" s="411"/>
      <c r="BA46" s="411"/>
      <c r="BB46" s="411"/>
      <c r="BC46" s="411"/>
      <c r="BD46" s="411"/>
      <c r="BE46" s="412"/>
      <c r="BG46" s="413" t="s">
        <v>216</v>
      </c>
      <c r="BH46" s="414"/>
      <c r="BI46" s="414"/>
      <c r="BJ46" s="414"/>
      <c r="BK46" s="414"/>
      <c r="BL46" s="414"/>
      <c r="BM46" s="415"/>
      <c r="BO46" s="413" t="s">
        <v>218</v>
      </c>
      <c r="BP46" s="414"/>
      <c r="BQ46" s="414"/>
      <c r="BR46" s="414"/>
      <c r="BS46" s="414"/>
      <c r="BT46" s="414"/>
      <c r="BU46" s="415"/>
      <c r="BW46" s="413" t="s">
        <v>219</v>
      </c>
      <c r="BX46" s="414"/>
      <c r="BY46" s="414"/>
      <c r="BZ46" s="414"/>
      <c r="CA46" s="414"/>
      <c r="CB46" s="414"/>
      <c r="CC46" s="415"/>
      <c r="CE46" s="413" t="s">
        <v>220</v>
      </c>
      <c r="CF46" s="414"/>
      <c r="CG46" s="414"/>
      <c r="CH46" s="414"/>
      <c r="CI46" s="414"/>
      <c r="CJ46" s="414"/>
      <c r="CK46" s="415"/>
      <c r="CM46" s="407" t="s">
        <v>222</v>
      </c>
      <c r="CN46" s="408"/>
      <c r="CO46" s="408"/>
      <c r="CP46" s="408"/>
      <c r="CQ46" s="408"/>
      <c r="CR46" s="408"/>
      <c r="CS46" s="409"/>
      <c r="CU46" s="405" t="str">
        <f>'2. Datu ievade'!AD47&amp;" - "&amp;'2. Datu ievade'!AD46</f>
        <v>B13 - Lietotāja definēta un aprēķināta papildus indikatora vērtība</v>
      </c>
      <c r="CV46" s="406"/>
      <c r="CX46" s="405" t="str">
        <f>'2. Datu ievade'!AE47&amp;" - "&amp;'2. Datu ievade'!AE46</f>
        <v>B14 - Lietotāja definēta un aprēķināta papildus indikatora vērtība</v>
      </c>
      <c r="CY46" s="406"/>
      <c r="DA46" s="405" t="str">
        <f>'2. Datu ievade'!AF47&amp;" - "&amp;'2. Datu ievade'!AF46</f>
        <v>B15 - Lietotāja definēta un aprēķināta papildus indikatora vērtība</v>
      </c>
      <c r="DB46" s="406"/>
    </row>
    <row r="47" spans="2:106" ht="80.099999999999994" customHeight="1" x14ac:dyDescent="0.25">
      <c r="B47" s="295" t="str">
        <f>'2. Datu ievade'!B48</f>
        <v xml:space="preserve">Ģeotelpiskās vienības pēc zemes seguma veida
Ekosistēma // Apakšsistēma/ģeotelpiskā vienība (1.līmenis) // Apakšsistēma/ģeotelpiskā vienība (2.līmenis)
</v>
      </c>
      <c r="C47" s="295"/>
      <c r="D47" s="295"/>
      <c r="E47" s="210" t="str">
        <f>'2. Datu ievade'!E48</f>
        <v>Attiecināms
1/0</v>
      </c>
      <c r="F47" s="211" t="str">
        <f>'2. Datu ievade'!F8</f>
        <v>Platība (ha):
pašreizējā situācija
(scenāriji
1, 2)</v>
      </c>
      <c r="H47" s="228" t="str">
        <f>'2. Datu ievade'!R48</f>
        <v>EP kvalitatīvais novērtējums (EPN)</v>
      </c>
      <c r="I47" s="229" t="str">
        <f>I6</f>
        <v>EP monetārā vērtība
EUR</v>
      </c>
      <c r="J47" s="229" t="str">
        <f t="shared" ref="J47:N47" si="87">J6</f>
        <v>ha*EPN</v>
      </c>
      <c r="K47" s="229" t="str">
        <f t="shared" si="87"/>
        <v>EP monetārā vērtība
EUR/ha</v>
      </c>
      <c r="L47" s="229" t="str">
        <f t="shared" si="87"/>
        <v>EKF</v>
      </c>
      <c r="M47" s="229" t="str">
        <f t="shared" si="87"/>
        <v>EP koriģēta monetārā vērtība
EUR</v>
      </c>
      <c r="N47" s="229" t="str">
        <f t="shared" si="87"/>
        <v>EP koriģēta monetārā vērtība
EUR/ha</v>
      </c>
      <c r="P47" s="211" t="str">
        <f>'2. Datu ievade'!S48</f>
        <v>Eksperta pakalpojuma vērtējums,
(EPN)</v>
      </c>
      <c r="Q47" s="211" t="s">
        <v>138</v>
      </c>
      <c r="R47" s="211" t="s">
        <v>161</v>
      </c>
      <c r="S47" s="211" t="s">
        <v>149</v>
      </c>
      <c r="T47" s="211" t="s">
        <v>134</v>
      </c>
      <c r="U47" s="211" t="s">
        <v>135</v>
      </c>
      <c r="V47" s="211" t="s">
        <v>136</v>
      </c>
      <c r="X47" s="211" t="str">
        <f>'2. Datu ievade'!T48</f>
        <v>Vidējā audzes biezība</v>
      </c>
      <c r="Y47" s="211" t="s">
        <v>141</v>
      </c>
      <c r="Z47" s="211" t="s">
        <v>142</v>
      </c>
      <c r="AB47" s="211" t="s">
        <v>145</v>
      </c>
      <c r="AC47" s="211" t="s">
        <v>138</v>
      </c>
      <c r="AD47" s="211" t="s">
        <v>146</v>
      </c>
      <c r="AE47" s="211" t="s">
        <v>149</v>
      </c>
      <c r="AF47" s="211" t="s">
        <v>134</v>
      </c>
      <c r="AG47" s="211" t="s">
        <v>135</v>
      </c>
      <c r="AH47" s="211" t="s">
        <v>136</v>
      </c>
      <c r="AJ47" s="211" t="str">
        <f>'2. Datu ievade'!W48</f>
        <v>Vidējais sanešu apjoms pludmalē
m3/m</v>
      </c>
      <c r="AK47" s="211" t="s">
        <v>148</v>
      </c>
      <c r="AL47" s="211" t="s">
        <v>138</v>
      </c>
      <c r="AM47" s="211" t="s">
        <v>149</v>
      </c>
      <c r="AO47" s="211" t="str">
        <f>'2. Datu ievade'!X48</f>
        <v>Ūdens saglabāšanas potenciāla koeficients
(PK)</v>
      </c>
      <c r="AP47" s="211" t="str">
        <f>'2. Datu ievade'!T48</f>
        <v>Vidējā audzes biezība</v>
      </c>
      <c r="AQ47" s="211" t="s">
        <v>153</v>
      </c>
      <c r="AR47" s="211" t="s">
        <v>138</v>
      </c>
      <c r="AS47" s="229" t="s">
        <v>154</v>
      </c>
      <c r="AT47" s="229" t="s">
        <v>149</v>
      </c>
      <c r="AU47" s="229" t="s">
        <v>134</v>
      </c>
      <c r="AV47" s="211" t="s">
        <v>135</v>
      </c>
      <c r="AW47" s="211" t="s">
        <v>136</v>
      </c>
      <c r="AY47" s="211" t="str">
        <f>'2. Datu ievade'!Y48</f>
        <v>EP kvalitatīvais novērtējums
(EPN)</v>
      </c>
      <c r="AZ47" s="211" t="s">
        <v>138</v>
      </c>
      <c r="BA47" s="229" t="s">
        <v>161</v>
      </c>
      <c r="BB47" s="229" t="s">
        <v>149</v>
      </c>
      <c r="BC47" s="229" t="s">
        <v>134</v>
      </c>
      <c r="BD47" s="211" t="s">
        <v>135</v>
      </c>
      <c r="BE47" s="211" t="s">
        <v>136</v>
      </c>
      <c r="BG47" s="229" t="str">
        <f>'2. Datu ievade'!Z48</f>
        <v>EP kvalitatīvais novērtējums
(EPN)</v>
      </c>
      <c r="BH47" s="211" t="s">
        <v>138</v>
      </c>
      <c r="BI47" s="229" t="s">
        <v>161</v>
      </c>
      <c r="BJ47" s="229" t="s">
        <v>149</v>
      </c>
      <c r="BK47" s="229" t="s">
        <v>134</v>
      </c>
      <c r="BL47" s="211" t="s">
        <v>135</v>
      </c>
      <c r="BM47" s="211" t="s">
        <v>136</v>
      </c>
      <c r="BO47" s="211" t="str">
        <f>'2. Datu ievade'!AA48</f>
        <v>EP kvalitatīvais novērtējums
(EPN)</v>
      </c>
      <c r="BP47" s="211" t="s">
        <v>138</v>
      </c>
      <c r="BQ47" s="229" t="s">
        <v>161</v>
      </c>
      <c r="BR47" s="229" t="s">
        <v>149</v>
      </c>
      <c r="BS47" s="229" t="s">
        <v>134</v>
      </c>
      <c r="BT47" s="211" t="s">
        <v>135</v>
      </c>
      <c r="BU47" s="211" t="s">
        <v>136</v>
      </c>
      <c r="BW47" s="211" t="str">
        <f>'2. Datu ievade'!S48</f>
        <v>Eksperta pakalpojuma vērtējums,
(EPN)</v>
      </c>
      <c r="BX47" s="211" t="s">
        <v>138</v>
      </c>
      <c r="BY47" s="229" t="s">
        <v>161</v>
      </c>
      <c r="BZ47" s="229" t="s">
        <v>149</v>
      </c>
      <c r="CA47" s="229" t="s">
        <v>134</v>
      </c>
      <c r="CB47" s="229" t="s">
        <v>135</v>
      </c>
      <c r="CC47" s="211" t="s">
        <v>136</v>
      </c>
      <c r="CE47" s="211" t="str">
        <f>'2. Datu ievade'!AB48</f>
        <v>EP kvalitatīvais novērtējums
(EPN)</v>
      </c>
      <c r="CF47" s="211" t="s">
        <v>138</v>
      </c>
      <c r="CG47" s="229" t="s">
        <v>161</v>
      </c>
      <c r="CH47" s="229" t="s">
        <v>149</v>
      </c>
      <c r="CI47" s="229" t="s">
        <v>134</v>
      </c>
      <c r="CJ47" s="211" t="s">
        <v>135</v>
      </c>
      <c r="CK47" s="211" t="s">
        <v>136</v>
      </c>
      <c r="CM47" s="230" t="str">
        <f>'2. Datu ievade'!AC48</f>
        <v>C piesaistes potenciāla indekss</v>
      </c>
      <c r="CN47" s="211" t="s">
        <v>138</v>
      </c>
      <c r="CO47" s="211" t="s">
        <v>161</v>
      </c>
      <c r="CP47" s="229" t="s">
        <v>149</v>
      </c>
      <c r="CQ47" s="229" t="s">
        <v>134</v>
      </c>
      <c r="CR47" s="211" t="s">
        <v>135</v>
      </c>
      <c r="CS47" s="211" t="s">
        <v>136</v>
      </c>
      <c r="CU47" s="211" t="str">
        <f>CU6</f>
        <v>EP monetārā vērtība
EUR</v>
      </c>
      <c r="CV47" s="211" t="s">
        <v>26</v>
      </c>
      <c r="CX47" s="211" t="str">
        <f>CX6</f>
        <v>EP monetārā vērtība
EUR</v>
      </c>
      <c r="CY47" s="211" t="s">
        <v>26</v>
      </c>
      <c r="DA47" s="211" t="str">
        <f>DA6</f>
        <v>EP monetārā vērtība
EUR</v>
      </c>
      <c r="DB47" s="211" t="s">
        <v>26</v>
      </c>
    </row>
    <row r="48" spans="2:106" x14ac:dyDescent="0.25">
      <c r="B48" s="315" t="str">
        <f>'2. Datu ievade'!B49</f>
        <v>Pludmale</v>
      </c>
      <c r="C48" s="315"/>
      <c r="D48" s="315"/>
      <c r="E48" s="213">
        <f>'2. Datu ievade'!E9</f>
        <v>1</v>
      </c>
      <c r="F48" s="214">
        <f>'2. Datu ievade'!F9</f>
        <v>16.399999999999999</v>
      </c>
      <c r="H48" s="231">
        <f>IF(AND($E48&gt;0,$F48&gt;0),'2. Datu ievade'!R49,0)</f>
        <v>1</v>
      </c>
      <c r="I48" s="214">
        <f t="shared" ref="I48" si="88">IF(H48&gt;0,$E48*$F48*K48,0)</f>
        <v>708.48</v>
      </c>
      <c r="J48" s="232">
        <f t="shared" ref="J48" si="89">IF(H48&gt;0,H48*$E48*$F48,0)</f>
        <v>16.399999999999999</v>
      </c>
      <c r="K48" s="214">
        <f>IF(H48&gt;0,'3. Finanšu-statistiskās konst.'!$C$19*'3. Finanšu-statistiskās konst.'!$C$6,0)</f>
        <v>43.2</v>
      </c>
      <c r="L48" s="214">
        <f>IF(H48&gt;0,SUMIFS(I$48:I$79,K$48:K$79,K48)/SUMIFS(J$48:J$79,K$48:K$79,K48),0)</f>
        <v>43.199999999999996</v>
      </c>
      <c r="M48" s="216">
        <f t="shared" ref="M48" si="90">IF(H48&gt;0,$E48*$F48*H48*L48,0)</f>
        <v>708.4799999999999</v>
      </c>
      <c r="N48" s="214">
        <f>IF($F48=0,0,M48/$F48)</f>
        <v>43.199999999999996</v>
      </c>
      <c r="P48" s="214">
        <f>IF(AND($E48&gt;0,$F48&gt;0),'2. Datu ievade'!S49,0)</f>
        <v>0</v>
      </c>
      <c r="Q48" s="216">
        <f t="shared" ref="Q48" si="91">IF(P48&gt;0,$E48*$F48*S48,0)</f>
        <v>0</v>
      </c>
      <c r="R48" s="214">
        <f t="shared" ref="R48" si="92">IF(P48&gt;0,P48*$E48*$F48,0)</f>
        <v>0</v>
      </c>
      <c r="S48" s="214">
        <f>IF(P48&gt;0,'3. Finanšu-statistiskās konst.'!$C$21*'3. Finanšu-statistiskās konst.'!$C$6,0)</f>
        <v>0</v>
      </c>
      <c r="T48" s="214">
        <f>IF(P48&gt;0,SUMIFS(Q$48:Q$79,S$48:S$79,S48)/SUMIFS(R$48:R$79,S$48:S$79,S48),0)</f>
        <v>0</v>
      </c>
      <c r="U48" s="216">
        <f t="shared" ref="U48" si="93">IF(P48&gt;0,$E48*$F48*P48*T48,0)</f>
        <v>0</v>
      </c>
      <c r="V48" s="214">
        <f>IF($F48=0,0,U48/$F48)</f>
        <v>0</v>
      </c>
      <c r="X48" s="214">
        <f>IF(AND($E48&gt;0,$F48&gt;0),'2. Datu ievade'!T49,0)</f>
        <v>0</v>
      </c>
      <c r="Y48" s="214">
        <f>IF(X48&gt;0,X48*$E48*$F48*'3. Finanšu-statistiskās konst.'!C$12,0)</f>
        <v>0</v>
      </c>
      <c r="Z48" s="214">
        <f t="shared" ref="Z48" si="94">IF(F48=0,0,Y48/F48)</f>
        <v>0</v>
      </c>
      <c r="AB48" s="214">
        <f>IF(AND($E48&gt;0,$F48&gt;0),'2. Datu ievade'!U49,0)</f>
        <v>0</v>
      </c>
      <c r="AC48" s="216">
        <f t="shared" ref="AC48" si="95">IF(AB48&gt;0,$E48*$F48*AE48,0)</f>
        <v>0</v>
      </c>
      <c r="AD48" s="214">
        <f t="shared" ref="AD48" si="96">IF(AB48&gt;0,AB48*$E48*$F48,0)</f>
        <v>0</v>
      </c>
      <c r="AE48" s="214">
        <f>IF(AB48&gt;0,'3. Finanšu-statistiskās konst.'!$C$22*'3. Finanšu-statistiskās konst.'!$C$6,0)</f>
        <v>0</v>
      </c>
      <c r="AF48" s="214">
        <f>IF(AB48&gt;0,SUMIFS(AC$48:AC$79,AE$48:AE$79,AE48)/SUMIFS(AD$48:AD$79,AE$48:AE$79,AE48),0)</f>
        <v>0</v>
      </c>
      <c r="AG48" s="216">
        <f t="shared" ref="AG48" si="97">IF(AB48&gt;0,$E48*$F48*AB48*AF48,0)</f>
        <v>0</v>
      </c>
      <c r="AH48" s="214">
        <f>IF($F48=0,0,AG48/$F48)</f>
        <v>0</v>
      </c>
      <c r="AJ48" s="214">
        <f>IF(AND($E48&gt;0,$F48&gt;0),'2. Datu ievade'!W49,0)</f>
        <v>25</v>
      </c>
      <c r="AK48" s="214">
        <f>IF(AJ48&gt;0,AJ48*$E48*'2. Datu ievade'!V49,0)</f>
        <v>85000</v>
      </c>
      <c r="AL48" s="214">
        <f>IF(AJ48&gt;0,AK48*'3. Finanšu-statistiskās konst.'!C$13*'3. Finanšu-statistiskās konst.'!$C$6,0)</f>
        <v>255000</v>
      </c>
      <c r="AM48" s="214">
        <f t="shared" ref="AM48" si="98">IF(F48=0,0,AL48/F48)</f>
        <v>15548.780487804879</v>
      </c>
      <c r="AO48" s="233">
        <f>IF(AND($E48&gt;0,$F48&gt;0),'2. Datu ievade'!X49,0)</f>
        <v>0</v>
      </c>
      <c r="AP48" s="214">
        <f>IF(AND($E48&gt;0,$F48&gt;0),'2. Datu ievade'!T49,0)</f>
        <v>0</v>
      </c>
      <c r="AQ48" s="214">
        <f t="shared" ref="AQ48" si="99">IF(AO48&gt;0,AP48*AO48*E48,0)</f>
        <v>0</v>
      </c>
      <c r="AR48" s="216">
        <f t="shared" ref="AR48" si="100">IF(AQ48&gt;0,$E48*$F48*AT48,0)</f>
        <v>0</v>
      </c>
      <c r="AS48" s="214">
        <f t="shared" ref="AS48" si="101">IF(AQ48&gt;0,AQ48*$E48*$F48,0)</f>
        <v>0</v>
      </c>
      <c r="AT48" s="214">
        <f>IF(AQ48&gt;0,'3. Finanšu-statistiskās konst.'!$C$23*'3. Finanšu-statistiskās konst.'!$C$6,0)</f>
        <v>0</v>
      </c>
      <c r="AU48" s="214">
        <f>IF(AQ48&gt;0,SUMIFS(AR$48:AR$79,AT$48:AT$79,AT48)/SUMIFS(AS$48:AS$79,AT$48:AT$79,AT48),0)</f>
        <v>0</v>
      </c>
      <c r="AV48" s="216">
        <f t="shared" ref="AV48" si="102">IF(AQ48&gt;0,$E48*$F48*AQ48*AU48,0)</f>
        <v>0</v>
      </c>
      <c r="AW48" s="214">
        <f>IF($F48=0,0,AV48/$F48)</f>
        <v>0</v>
      </c>
      <c r="AY48" s="214">
        <f>IF(AND($E48&gt;0,$F48&gt;0),'2. Datu ievade'!Y49,0)</f>
        <v>1</v>
      </c>
      <c r="AZ48" s="216">
        <f t="shared" ref="AZ48" si="103">IF(AY48&gt;0,$E48*$F48*BB48,0)</f>
        <v>113037.81999999999</v>
      </c>
      <c r="BA48" s="214">
        <f t="shared" ref="BA48" si="104">IF(AY48&gt;0,AY48*$E48*$F48,0)</f>
        <v>16.399999999999999</v>
      </c>
      <c r="BB48" s="214">
        <f>IF(AY48&gt;0,'3. Finanšu-statistiskās konst.'!$C$24*'3. Finanšu-statistiskās konst.'!$C$6,0)</f>
        <v>6892.55</v>
      </c>
      <c r="BC48" s="214">
        <f>IF(AY48&gt;0,SUMIFS(AZ$48:AZ$79,BB$48:BB$79,BB48)/SUMIFS(BA$48:BA$79,BB$48:BB$79,BB48),0)</f>
        <v>4893.2968223300177</v>
      </c>
      <c r="BD48" s="216">
        <f t="shared" ref="BD48" si="105">IF(AY48&gt;0,$E48*$F48*AY48*BC48,0)</f>
        <v>80250.067886212288</v>
      </c>
      <c r="BE48" s="214">
        <f>IF($F48=0,0,BD48/$F48)</f>
        <v>4893.2968223300177</v>
      </c>
      <c r="BG48" s="214">
        <f>IF(AND($E48&gt;0,$F48&gt;0),'2. Datu ievade'!Z49,0)</f>
        <v>1</v>
      </c>
      <c r="BH48" s="216">
        <f t="shared" ref="BH48" si="106">IF(BG48&gt;0,$E48*$F48*BJ48,0)</f>
        <v>322.25999999999993</v>
      </c>
      <c r="BI48" s="214">
        <f t="shared" ref="BI48" si="107">IF(BG48&gt;0,BG48*$E48*$F48,0)</f>
        <v>16.399999999999999</v>
      </c>
      <c r="BJ48" s="214">
        <f>IF(BG48&gt;0,'3. Finanšu-statistiskās konst.'!$C$26*'3. Finanšu-statistiskās konst.'!$C$6,0)</f>
        <v>19.649999999999999</v>
      </c>
      <c r="BK48" s="214">
        <f>IF(BG48&gt;0,SUMIFS(BH$48:BH$79,BJ$48:BJ$79,BJ48)/SUMIFS(BI$48:BI$79,BJ$48:BJ$79,BJ48),0)</f>
        <v>19.649999999999995</v>
      </c>
      <c r="BL48" s="216">
        <f t="shared" ref="BL48" si="108">IF(BG48&gt;0,$E48*$F48*BG48*BK48,0)</f>
        <v>322.25999999999988</v>
      </c>
      <c r="BM48" s="214">
        <f>IF($F48=0,0,BL48/$F48)</f>
        <v>19.649999999999995</v>
      </c>
      <c r="BO48" s="214">
        <f>IF(AND($E48&gt;0,$F48&gt;0),'2. Datu ievade'!AA49,0)</f>
        <v>2</v>
      </c>
      <c r="BP48" s="216">
        <f>IF(BO48&gt;0,$E48*$F48*BR48,0)</f>
        <v>2266.4799999999996</v>
      </c>
      <c r="BQ48" s="214">
        <f>IF(BO48&gt;0,BO48*$E48*$F48,0)</f>
        <v>32.799999999999997</v>
      </c>
      <c r="BR48" s="214">
        <f>IF(BO48&gt;0,'3. Finanšu-statistiskās konst.'!$C$28*'3. Finanšu-statistiskās konst.'!$C$6,0)</f>
        <v>138.19999999999999</v>
      </c>
      <c r="BS48" s="214">
        <f>IF(BO48&gt;0,SUMIFS(BP$48:BP$79,BR$48:BR$79,BR48)/SUMIFS(BQ$48:BQ$79,BR$48:BR$79,BR48),0)</f>
        <v>57.280725546702811</v>
      </c>
      <c r="BT48" s="216">
        <f>IF(BO48&gt;0,$E48*$F48*BO48*BS48,0)</f>
        <v>1878.8077979318521</v>
      </c>
      <c r="BU48" s="214">
        <f>IF($F48=0,0,BT48/$F48)</f>
        <v>114.56145109340562</v>
      </c>
      <c r="BW48" s="214">
        <f>IF(AND($E48&gt;0,$F48&gt;0),'2. Datu ievade'!S49,0)</f>
        <v>0</v>
      </c>
      <c r="BX48" s="216">
        <f>IF(BW48&gt;0,$E48*$F48*BZ48,0)</f>
        <v>0</v>
      </c>
      <c r="BY48" s="214">
        <f>IF(BW48&gt;0,BW48*$E48*$F48,0)</f>
        <v>0</v>
      </c>
      <c r="BZ48" s="214">
        <f>IF(BW48&gt;0,'3. Finanšu-statistiskās konst.'!$C$21*'3. Finanšu-statistiskās konst.'!$C$6,0)</f>
        <v>0</v>
      </c>
      <c r="CA48" s="214">
        <f>IF(BW48&gt;0,SUMIFS(BX$48:BX$79,BZ$48:BZ$79,BZ48)/SUMIFS(BY$48:BY$79,BZ$48:BZ$79,BZ48),0)</f>
        <v>0</v>
      </c>
      <c r="CB48" s="214">
        <f>IF(BW48&gt;0,$E48*$F48*BW48*CA48,0)</f>
        <v>0</v>
      </c>
      <c r="CC48" s="214">
        <f>IF($F48=0,0,CB48/$F48)</f>
        <v>0</v>
      </c>
      <c r="CE48" s="214">
        <f>IF(AND($E48&gt;0,$F48&gt;0),'2. Datu ievade'!AB49,0)</f>
        <v>0</v>
      </c>
      <c r="CF48" s="216">
        <f>IF(CE48&gt;0,$E48*$F48*CH48,0)</f>
        <v>0</v>
      </c>
      <c r="CG48" s="214">
        <f>IF(CE48&gt;0,CE48*$E48*$F48,0)</f>
        <v>0</v>
      </c>
      <c r="CH48" s="214">
        <f>IF(CE48&gt;0,'3. Finanšu-statistiskās konst.'!$C$29*'3. Finanšu-statistiskās konst.'!$C$6,0)</f>
        <v>0</v>
      </c>
      <c r="CI48" s="214">
        <f>IF(CE48&gt;0,SUMIFS(CF$48:CF$79,CH$48:CH$79,CH48)/SUMIFS(CG$48:CG$79,CH$48:CH$79,CH48),0)</f>
        <v>0</v>
      </c>
      <c r="CJ48" s="216">
        <f>IF(CE48&gt;0,$E48*$F48*CE48*CI48,0)</f>
        <v>0</v>
      </c>
      <c r="CK48" s="214">
        <f>IF($F48=0,0,CJ48/$F48)</f>
        <v>0</v>
      </c>
      <c r="CM48" s="231">
        <f>IF(AND($E48&gt;0,$F48&gt;0),'2. Datu ievade'!AC49,0)</f>
        <v>0</v>
      </c>
      <c r="CN48" s="216">
        <f>IF(CM48&gt;0,$E48*$F48*CP48,0)</f>
        <v>0</v>
      </c>
      <c r="CO48" s="232">
        <f>IF(CM48&gt;0,CM48*$E48*$F48,0)</f>
        <v>0</v>
      </c>
      <c r="CP48" s="214">
        <f>IF(CM48&gt;0,'3. Finanšu-statistiskās konst.'!$C$30*'3. Finanšu-statistiskās konst.'!$C$6,0)</f>
        <v>0</v>
      </c>
      <c r="CQ48" s="214">
        <f>IF(CM48&gt;0,SUMIFS(CN$48:CN$79,CP$48:CP$79,CP48)/SUMIFS(CO$48:CO$79,CP$48:CP$79,CP48),0)</f>
        <v>0</v>
      </c>
      <c r="CR48" s="216">
        <f>IF(CM48&gt;0,$E48*$F48*CM48*CQ48,0)</f>
        <v>0</v>
      </c>
      <c r="CS48" s="214">
        <f>IF($F48=0,0,CR48/$F48)</f>
        <v>0</v>
      </c>
      <c r="CU48" s="214">
        <f>CV48*F48</f>
        <v>0</v>
      </c>
      <c r="CV48" s="214">
        <f>IF(AND($E48&gt;0,$F48&gt;0),'2. Datu ievade'!AD49,0)</f>
        <v>0</v>
      </c>
      <c r="CX48" s="214">
        <f>CY48*F48</f>
        <v>0</v>
      </c>
      <c r="CY48" s="214">
        <f>IF(AND($E48&gt;0,$F48&gt;0),'2. Datu ievade'!AE49,0)</f>
        <v>0</v>
      </c>
      <c r="DA48" s="214">
        <f>DB48*F48</f>
        <v>0</v>
      </c>
      <c r="DB48" s="214">
        <f>IF(AND($E48&gt;0,$F48&gt;0),'2. Datu ievade'!AF49,0)</f>
        <v>0</v>
      </c>
    </row>
    <row r="49" spans="2:106" x14ac:dyDescent="0.25">
      <c r="B49" s="319" t="str">
        <f>'2. Datu ievade'!B50</f>
        <v>Kāpas</v>
      </c>
      <c r="C49" s="315" t="str">
        <f>'2. Datu ievade'!C50</f>
        <v>Embrionālās kāpas (biotops 2110)</v>
      </c>
      <c r="D49" s="315"/>
      <c r="E49" s="213">
        <f>'2. Datu ievade'!E10</f>
        <v>1</v>
      </c>
      <c r="F49" s="214">
        <f>'2. Datu ievade'!F10</f>
        <v>0.85</v>
      </c>
      <c r="H49" s="231">
        <f>IF(AND($E49&gt;0,$F49&gt;0),'2. Datu ievade'!R50,0)</f>
        <v>1</v>
      </c>
      <c r="I49" s="214">
        <f t="shared" ref="I49:I79" si="109">IF(H49&gt;0,$E49*$F49*K49,0)</f>
        <v>36.72</v>
      </c>
      <c r="J49" s="232">
        <f t="shared" ref="J49:J79" si="110">IF(H49&gt;0,H49*$E49*$F49,0)</f>
        <v>0.85</v>
      </c>
      <c r="K49" s="214">
        <f>IF(H49&gt;0,'3. Finanšu-statistiskās konst.'!$C$19*'3. Finanšu-statistiskās konst.'!$C$6,0)</f>
        <v>43.2</v>
      </c>
      <c r="L49" s="214">
        <f t="shared" ref="L49:L79" si="111">IF(H49&gt;0,SUMIFS(I$48:I$79,K$48:K$79,K49)/SUMIFS(J$48:J$79,K$48:K$79,K49),0)</f>
        <v>43.199999999999996</v>
      </c>
      <c r="M49" s="216">
        <f t="shared" ref="M49:M79" si="112">IF(H49&gt;0,$E49*$F49*H49*L49,0)</f>
        <v>36.72</v>
      </c>
      <c r="N49" s="214">
        <f t="shared" ref="N49:N79" si="113">IF($F49=0,0,M49/$F49)</f>
        <v>43.2</v>
      </c>
      <c r="P49" s="214">
        <f>IF(AND($E49&gt;0,$F49&gt;0),'2. Datu ievade'!S50,0)</f>
        <v>0</v>
      </c>
      <c r="Q49" s="216">
        <f t="shared" ref="Q49:Q79" si="114">IF(P49&gt;0,$E49*$F49*S49,0)</f>
        <v>0</v>
      </c>
      <c r="R49" s="214">
        <f t="shared" ref="R49:R79" si="115">IF(P49&gt;0,P49*$E49*$F49,0)</f>
        <v>0</v>
      </c>
      <c r="S49" s="214">
        <f>IF(P49&gt;0,'3. Finanšu-statistiskās konst.'!$C$21*'3. Finanšu-statistiskās konst.'!$C$6,0)</f>
        <v>0</v>
      </c>
      <c r="T49" s="214">
        <f t="shared" ref="T49:T79" si="116">IF(P49&gt;0,SUMIFS(Q$48:Q$79,S$48:S$79,S49)/SUMIFS(R$48:R$79,S$48:S$79,S49),0)</f>
        <v>0</v>
      </c>
      <c r="U49" s="216">
        <f t="shared" ref="U49:U79" si="117">IF(P49&gt;0,$E49*$F49*P49*T49,0)</f>
        <v>0</v>
      </c>
      <c r="V49" s="214">
        <f t="shared" ref="V49:V79" si="118">IF($F49=0,0,U49/$F49)</f>
        <v>0</v>
      </c>
      <c r="X49" s="214">
        <f>IF(AND($E49&gt;0,$F49&gt;0),'2. Datu ievade'!T50,0)</f>
        <v>0</v>
      </c>
      <c r="Y49" s="214">
        <f>IF(X49&gt;0,X49*$E49*$F49*'3. Finanšu-statistiskās konst.'!C$12,0)</f>
        <v>0</v>
      </c>
      <c r="Z49" s="214">
        <f t="shared" ref="Z49:Z79" si="119">IF(F49=0,0,Y49/F49)</f>
        <v>0</v>
      </c>
      <c r="AB49" s="214">
        <f>IF(AND($E49&gt;0,$F49&gt;0),'2. Datu ievade'!U50,0)</f>
        <v>1</v>
      </c>
      <c r="AC49" s="216">
        <f t="shared" ref="AC49:AC79" si="120">IF(AB49&gt;0,$E49*$F49*AE49,0)</f>
        <v>6387.58</v>
      </c>
      <c r="AD49" s="214">
        <f t="shared" ref="AD49:AD79" si="121">IF(AB49&gt;0,AB49*$E49*$F49,0)</f>
        <v>0.85</v>
      </c>
      <c r="AE49" s="214">
        <f>IF(AB49&gt;0,'3. Finanšu-statistiskās konst.'!$C$22*'3. Finanšu-statistiskās konst.'!$C$6,0)</f>
        <v>7514.8</v>
      </c>
      <c r="AF49" s="214">
        <f t="shared" ref="AF49:AF79" si="122">IF(AB49&gt;0,SUMIFS(AC$48:AC$79,AE$48:AE$79,AE49)/SUMIFS(AD$48:AD$79,AE$48:AE$79,AE49),0)</f>
        <v>3938.7622941510504</v>
      </c>
      <c r="AG49" s="216">
        <f t="shared" ref="AG49:AG79" si="123">IF(AB49&gt;0,$E49*$F49*AB49*AF49,0)</f>
        <v>3347.9479500283928</v>
      </c>
      <c r="AH49" s="214">
        <f t="shared" ref="AH49:AH79" si="124">IF($F49=0,0,AG49/$F49)</f>
        <v>3938.7622941510504</v>
      </c>
      <c r="AJ49" s="214">
        <f>IF(AND($E49&gt;0,$F49&gt;0),'2. Datu ievade'!W50,0)</f>
        <v>0</v>
      </c>
      <c r="AK49" s="214">
        <f>IF(AJ49&gt;0,AJ49*$E49*'2. Datu ievade'!V50,0)</f>
        <v>0</v>
      </c>
      <c r="AL49" s="214">
        <f>IF(AJ49&gt;0,AK49*'3. Finanšu-statistiskās konst.'!C$13*'3. Finanšu-statistiskās konst.'!$C$6,0)</f>
        <v>0</v>
      </c>
      <c r="AM49" s="214">
        <f t="shared" ref="AM49:AM79" si="125">IF(F49=0,0,AL49/F49)</f>
        <v>0</v>
      </c>
      <c r="AO49" s="233">
        <f>IF(AND($E49&gt;0,$F49&gt;0),'2. Datu ievade'!X50,0)</f>
        <v>0</v>
      </c>
      <c r="AP49" s="214">
        <f>IF(AND($E49&gt;0,$F49&gt;0),'2. Datu ievade'!T50,0)</f>
        <v>0</v>
      </c>
      <c r="AQ49" s="214">
        <f t="shared" ref="AQ49:AQ79" si="126">IF(AO49&gt;0,AP49*AO49*E49,0)</f>
        <v>0</v>
      </c>
      <c r="AR49" s="216">
        <f t="shared" ref="AR49:AR79" si="127">IF(AQ49&gt;0,$E49*$F49*AT49,0)</f>
        <v>0</v>
      </c>
      <c r="AS49" s="214">
        <f t="shared" ref="AS49:AS79" si="128">IF(AQ49&gt;0,AQ49*$E49*$F49,0)</f>
        <v>0</v>
      </c>
      <c r="AT49" s="214">
        <f>IF(AQ49&gt;0,'3. Finanšu-statistiskās konst.'!$C$23*'3. Finanšu-statistiskās konst.'!$C$6,0)</f>
        <v>0</v>
      </c>
      <c r="AU49" s="214">
        <f t="shared" ref="AU49:AU79" si="129">IF(AQ49&gt;0,SUMIFS(AR$48:AR$79,AT$48:AT$79,AT49)/SUMIFS(AS$48:AS$79,AT$48:AT$79,AT49),0)</f>
        <v>0</v>
      </c>
      <c r="AV49" s="216">
        <f t="shared" ref="AV49:AV79" si="130">IF(AQ49&gt;0,$E49*$F49*AQ49*AU49,0)</f>
        <v>0</v>
      </c>
      <c r="AW49" s="214">
        <f t="shared" ref="AW49:AW79" si="131">IF($F49=0,0,AV49/$F49)</f>
        <v>0</v>
      </c>
      <c r="AY49" s="214">
        <f>IF(AND($E49&gt;0,$F49&gt;0),'2. Datu ievade'!Y50,0)</f>
        <v>1</v>
      </c>
      <c r="AZ49" s="216">
        <f t="shared" ref="AZ49:AZ79" si="132">IF(AY49&gt;0,$E49*$F49*BB49,0)</f>
        <v>5858.6674999999996</v>
      </c>
      <c r="BA49" s="214">
        <f t="shared" ref="BA49:BA79" si="133">IF(AY49&gt;0,AY49*$E49*$F49,0)</f>
        <v>0.85</v>
      </c>
      <c r="BB49" s="214">
        <f>IF(AY49&gt;0,'3. Finanšu-statistiskās konst.'!$C$24*'3. Finanšu-statistiskās konst.'!$C$6,0)</f>
        <v>6892.55</v>
      </c>
      <c r="BC49" s="214">
        <f t="shared" ref="BC49:BC79" si="134">IF(AY49&gt;0,SUMIFS(AZ$48:AZ$79,BB$48:BB$79,BB49)/SUMIFS(BA$48:BA$79,BB$48:BB$79,BB49),0)</f>
        <v>4893.2968223300177</v>
      </c>
      <c r="BD49" s="216">
        <f t="shared" ref="BD49:BD79" si="135">IF(AY49&gt;0,$E49*$F49*AY49*BC49,0)</f>
        <v>4159.3022989805149</v>
      </c>
      <c r="BE49" s="214">
        <f t="shared" ref="BE49:BE79" si="136">IF($F49=0,0,BD49/$F49)</f>
        <v>4893.2968223300177</v>
      </c>
      <c r="BG49" s="214">
        <f>IF(AND($E49&gt;0,$F49&gt;0),'2. Datu ievade'!Z50,0)</f>
        <v>0</v>
      </c>
      <c r="BH49" s="216">
        <f t="shared" ref="BH49:BH79" si="137">IF(BG49&gt;0,$E49*$F49*BJ49,0)</f>
        <v>0</v>
      </c>
      <c r="BI49" s="214">
        <f t="shared" ref="BI49:BI79" si="138">IF(BG49&gt;0,BG49*$E49*$F49,0)</f>
        <v>0</v>
      </c>
      <c r="BJ49" s="214">
        <f>IF(BG49&gt;0,'3. Finanšu-statistiskās konst.'!$C$26*'3. Finanšu-statistiskās konst.'!$C$6,0)</f>
        <v>0</v>
      </c>
      <c r="BK49" s="214">
        <f t="shared" ref="BK49:BK79" si="139">IF(BG49&gt;0,SUMIFS(BH$48:BH$79,BJ$48:BJ$79,BJ49)/SUMIFS(BI$48:BI$79,BJ$48:BJ$79,BJ49),0)</f>
        <v>0</v>
      </c>
      <c r="BL49" s="216">
        <f t="shared" ref="BL49:BL79" si="140">IF(BG49&gt;0,$E49*$F49*BG49*BK49,0)</f>
        <v>0</v>
      </c>
      <c r="BM49" s="214">
        <f t="shared" ref="BM49:BM79" si="141">IF($F49=0,0,BL49/$F49)</f>
        <v>0</v>
      </c>
      <c r="BO49" s="214">
        <f>IF(AND($E49&gt;0,$F49&gt;0),'2. Datu ievade'!AA50,0)</f>
        <v>2</v>
      </c>
      <c r="BP49" s="216">
        <f t="shared" ref="BP49:BP79" si="142">IF(BO49&gt;0,$E49*$F49*BR49,0)</f>
        <v>117.46999999999998</v>
      </c>
      <c r="BQ49" s="214">
        <f t="shared" ref="BQ49:BQ79" si="143">IF(BO49&gt;0,BO49*$E49*$F49,0)</f>
        <v>1.7</v>
      </c>
      <c r="BR49" s="214">
        <f>IF(BO49&gt;0,'3. Finanšu-statistiskās konst.'!$C$28*'3. Finanšu-statistiskās konst.'!$C$6,0)</f>
        <v>138.19999999999999</v>
      </c>
      <c r="BS49" s="214">
        <f t="shared" ref="BS49:BS79" si="144">IF(BO49&gt;0,SUMIFS(BP$48:BP$79,BR$48:BR$79,BR49)/SUMIFS(BQ$48:BQ$79,BR$48:BR$79,BR49),0)</f>
        <v>57.280725546702811</v>
      </c>
      <c r="BT49" s="216">
        <f t="shared" ref="BT49:BT79" si="145">IF(BO49&gt;0,$E49*$F49*BO49*BS49,0)</f>
        <v>97.377233429394778</v>
      </c>
      <c r="BU49" s="214">
        <f t="shared" ref="BU49:BU79" si="146">IF($F49=0,0,BT49/$F49)</f>
        <v>114.56145109340562</v>
      </c>
      <c r="BW49" s="214">
        <f>IF(AND($E49&gt;0,$F49&gt;0),'2. Datu ievade'!S50,0)</f>
        <v>0</v>
      </c>
      <c r="BX49" s="216">
        <f t="shared" ref="BX49:BX79" si="147">IF(BW49&gt;0,$E49*$F49*BZ49,0)</f>
        <v>0</v>
      </c>
      <c r="BY49" s="214">
        <f t="shared" ref="BY49:BY79" si="148">IF(BW49&gt;0,BW49*$E49*$F49,0)</f>
        <v>0</v>
      </c>
      <c r="BZ49" s="214">
        <f>IF(BW49&gt;0,'3. Finanšu-statistiskās konst.'!$C$21*'3. Finanšu-statistiskās konst.'!$C$6,0)</f>
        <v>0</v>
      </c>
      <c r="CA49" s="214">
        <f t="shared" ref="CA49:CA79" si="149">IF(BW49&gt;0,SUMIFS(BX$48:BX$79,BZ$48:BZ$79,BZ49)/SUMIFS(BY$48:BY$79,BZ$48:BZ$79,BZ49),0)</f>
        <v>0</v>
      </c>
      <c r="CB49" s="214">
        <f t="shared" ref="CB49:CB79" si="150">IF(BW49&gt;0,$E49*$F49*BW49*CA49,0)</f>
        <v>0</v>
      </c>
      <c r="CC49" s="214">
        <f t="shared" ref="CC49:CC79" si="151">IF($F49=0,0,CB49/$F49)</f>
        <v>0</v>
      </c>
      <c r="CE49" s="214">
        <f>IF(AND($E49&gt;0,$F49&gt;0),'2. Datu ievade'!AB50,0)</f>
        <v>0</v>
      </c>
      <c r="CF49" s="216">
        <f t="shared" ref="CF49:CF79" si="152">IF(CE49&gt;0,$E49*$F49*CH49,0)</f>
        <v>0</v>
      </c>
      <c r="CG49" s="214">
        <f t="shared" ref="CG49:CG79" si="153">IF(CE49&gt;0,CE49*$E49*$F49,0)</f>
        <v>0</v>
      </c>
      <c r="CH49" s="214">
        <f>IF(CE49&gt;0,'3. Finanšu-statistiskās konst.'!$C$29*'3. Finanšu-statistiskās konst.'!$C$6,0)</f>
        <v>0</v>
      </c>
      <c r="CI49" s="214">
        <f t="shared" ref="CI49:CI79" si="154">IF(CE49&gt;0,SUMIFS(CF$48:CF$79,CH$48:CH$79,CH49)/SUMIFS(CG$48:CG$79,CH$48:CH$79,CH49),0)</f>
        <v>0</v>
      </c>
      <c r="CJ49" s="216">
        <f t="shared" ref="CJ49:CJ79" si="155">IF(CE49&gt;0,$E49*$F49*CE49*CI49,0)</f>
        <v>0</v>
      </c>
      <c r="CK49" s="214">
        <f t="shared" ref="CK49:CK79" si="156">IF($F49=0,0,CJ49/$F49)</f>
        <v>0</v>
      </c>
      <c r="CM49" s="231">
        <f>IF(AND($E49&gt;0,$F49&gt;0),'2. Datu ievade'!AC50,0)</f>
        <v>0</v>
      </c>
      <c r="CN49" s="216">
        <f t="shared" ref="CN49:CN79" si="157">IF(CM49&gt;0,$E49*$F49*CP49,0)</f>
        <v>0</v>
      </c>
      <c r="CO49" s="232">
        <f t="shared" ref="CO49:CO79" si="158">IF(CM49&gt;0,CM49*$E49*$F49,0)</f>
        <v>0</v>
      </c>
      <c r="CP49" s="214">
        <f>IF(CM49&gt;0,'3. Finanšu-statistiskās konst.'!$C$30*'3. Finanšu-statistiskās konst.'!$C$6,0)</f>
        <v>0</v>
      </c>
      <c r="CQ49" s="214">
        <f t="shared" ref="CQ49:CQ79" si="159">IF(CM49&gt;0,SUMIFS(CN$48:CN$79,CP$48:CP$79,CP49)/SUMIFS(CO$48:CO$79,CP$48:CP$79,CP49),0)</f>
        <v>0</v>
      </c>
      <c r="CR49" s="216">
        <f t="shared" ref="CR49:CR79" si="160">IF(CM49&gt;0,$E49*$F49*CM49*CQ49,0)</f>
        <v>0</v>
      </c>
      <c r="CS49" s="214">
        <f t="shared" ref="CS49:CS79" si="161">IF($F49=0,0,CR49/$F49)</f>
        <v>0</v>
      </c>
      <c r="CU49" s="214">
        <f t="shared" ref="CU49:CU79" si="162">CV49*F49</f>
        <v>0</v>
      </c>
      <c r="CV49" s="214">
        <f>IF(AND($E49&gt;0,$F49&gt;0),'2. Datu ievade'!AD50,0)</f>
        <v>0</v>
      </c>
      <c r="CX49" s="214">
        <f t="shared" ref="CX49:CX79" si="163">CY49*F49</f>
        <v>0</v>
      </c>
      <c r="CY49" s="214">
        <f>IF(AND($E49&gt;0,$F49&gt;0),'2. Datu ievade'!AE50,0)</f>
        <v>0</v>
      </c>
      <c r="DA49" s="214">
        <f t="shared" ref="DA49:DA79" si="164">DB49*F49</f>
        <v>0</v>
      </c>
      <c r="DB49" s="214">
        <f>IF(AND($E49&gt;0,$F49&gt;0),'2. Datu ievade'!AF50,0)</f>
        <v>0</v>
      </c>
    </row>
    <row r="50" spans="2:106" x14ac:dyDescent="0.25">
      <c r="B50" s="320"/>
      <c r="C50" s="315" t="str">
        <f>'2. Datu ievade'!C51</f>
        <v>Priekškāpas (biotops 2120)</v>
      </c>
      <c r="D50" s="315"/>
      <c r="E50" s="213">
        <f>'2. Datu ievade'!E11</f>
        <v>1</v>
      </c>
      <c r="F50" s="214">
        <f>'2. Datu ievade'!F11</f>
        <v>8.3800000000000008</v>
      </c>
      <c r="H50" s="231">
        <f>IF(AND($E50&gt;0,$F50&gt;0),'2. Datu ievade'!R51,0)</f>
        <v>1</v>
      </c>
      <c r="I50" s="214">
        <f t="shared" si="109"/>
        <v>362.01600000000008</v>
      </c>
      <c r="J50" s="232">
        <f t="shared" si="110"/>
        <v>8.3800000000000008</v>
      </c>
      <c r="K50" s="214">
        <f>IF(H50&gt;0,'3. Finanšu-statistiskās konst.'!$C$19*'3. Finanšu-statistiskās konst.'!$C$6,0)</f>
        <v>43.2</v>
      </c>
      <c r="L50" s="214">
        <f t="shared" si="111"/>
        <v>43.199999999999996</v>
      </c>
      <c r="M50" s="216">
        <f t="shared" si="112"/>
        <v>362.01600000000002</v>
      </c>
      <c r="N50" s="214">
        <f t="shared" si="113"/>
        <v>43.199999999999996</v>
      </c>
      <c r="P50" s="214">
        <f>IF(AND($E50&gt;0,$F50&gt;0),'2. Datu ievade'!S51,0)</f>
        <v>0</v>
      </c>
      <c r="Q50" s="216">
        <f t="shared" si="114"/>
        <v>0</v>
      </c>
      <c r="R50" s="214">
        <f t="shared" si="115"/>
        <v>0</v>
      </c>
      <c r="S50" s="214">
        <f>IF(P50&gt;0,'3. Finanšu-statistiskās konst.'!$C$21*'3. Finanšu-statistiskās konst.'!$C$6,0)</f>
        <v>0</v>
      </c>
      <c r="T50" s="214">
        <f t="shared" si="116"/>
        <v>0</v>
      </c>
      <c r="U50" s="216">
        <f t="shared" si="117"/>
        <v>0</v>
      </c>
      <c r="V50" s="214">
        <f t="shared" si="118"/>
        <v>0</v>
      </c>
      <c r="X50" s="214">
        <f>IF(AND($E50&gt;0,$F50&gt;0),'2. Datu ievade'!T51,0)</f>
        <v>0</v>
      </c>
      <c r="Y50" s="214">
        <f>IF(X50&gt;0,X50*$E50*$F50*'3. Finanšu-statistiskās konst.'!C$12,0)</f>
        <v>0</v>
      </c>
      <c r="Z50" s="214">
        <f t="shared" si="119"/>
        <v>0</v>
      </c>
      <c r="AB50" s="214">
        <f>IF(AND($E50&gt;0,$F50&gt;0),'2. Datu ievade'!U51,0)</f>
        <v>2</v>
      </c>
      <c r="AC50" s="216">
        <f t="shared" si="120"/>
        <v>62974.024000000005</v>
      </c>
      <c r="AD50" s="214">
        <f t="shared" si="121"/>
        <v>16.760000000000002</v>
      </c>
      <c r="AE50" s="214">
        <f>IF(AB50&gt;0,'3. Finanšu-statistiskās konst.'!$C$22*'3. Finanšu-statistiskās konst.'!$C$6,0)</f>
        <v>7514.8</v>
      </c>
      <c r="AF50" s="214">
        <f t="shared" si="122"/>
        <v>3938.7622941510504</v>
      </c>
      <c r="AG50" s="216">
        <f t="shared" si="123"/>
        <v>66013.656049971614</v>
      </c>
      <c r="AH50" s="214">
        <f t="shared" si="124"/>
        <v>7877.5245883021016</v>
      </c>
      <c r="AJ50" s="214">
        <f>IF(AND($E50&gt;0,$F50&gt;0),'2. Datu ievade'!W51,0)</f>
        <v>0</v>
      </c>
      <c r="AK50" s="214">
        <f>IF(AJ50&gt;0,AJ50*$E50*'2. Datu ievade'!V51,0)</f>
        <v>0</v>
      </c>
      <c r="AL50" s="214">
        <f>IF(AJ50&gt;0,AK50*'3. Finanšu-statistiskās konst.'!C$13*'3. Finanšu-statistiskās konst.'!$C$6,0)</f>
        <v>0</v>
      </c>
      <c r="AM50" s="214">
        <f t="shared" si="125"/>
        <v>0</v>
      </c>
      <c r="AO50" s="233">
        <f>IF(AND($E50&gt;0,$F50&gt;0),'2. Datu ievade'!X51,0)</f>
        <v>0</v>
      </c>
      <c r="AP50" s="214">
        <f>IF(AND($E50&gt;0,$F50&gt;0),'2. Datu ievade'!T51,0)</f>
        <v>0</v>
      </c>
      <c r="AQ50" s="214">
        <f t="shared" si="126"/>
        <v>0</v>
      </c>
      <c r="AR50" s="216">
        <f t="shared" si="127"/>
        <v>0</v>
      </c>
      <c r="AS50" s="214">
        <f t="shared" si="128"/>
        <v>0</v>
      </c>
      <c r="AT50" s="214">
        <f>IF(AQ50&gt;0,'3. Finanšu-statistiskās konst.'!$C$23*'3. Finanšu-statistiskās konst.'!$C$6,0)</f>
        <v>0</v>
      </c>
      <c r="AU50" s="214">
        <f t="shared" si="129"/>
        <v>0</v>
      </c>
      <c r="AV50" s="216">
        <f t="shared" si="130"/>
        <v>0</v>
      </c>
      <c r="AW50" s="214">
        <f t="shared" si="131"/>
        <v>0</v>
      </c>
      <c r="AY50" s="214">
        <f>IF(AND($E50&gt;0,$F50&gt;0),'2. Datu ievade'!Y51,0)</f>
        <v>1</v>
      </c>
      <c r="AZ50" s="216">
        <f t="shared" si="132"/>
        <v>57759.56900000001</v>
      </c>
      <c r="BA50" s="214">
        <f t="shared" si="133"/>
        <v>8.3800000000000008</v>
      </c>
      <c r="BB50" s="214">
        <f>IF(AY50&gt;0,'3. Finanšu-statistiskās konst.'!$C$24*'3. Finanšu-statistiskās konst.'!$C$6,0)</f>
        <v>6892.55</v>
      </c>
      <c r="BC50" s="214">
        <f t="shared" si="134"/>
        <v>4893.2968223300177</v>
      </c>
      <c r="BD50" s="216">
        <f t="shared" si="135"/>
        <v>41005.827371125553</v>
      </c>
      <c r="BE50" s="214">
        <f t="shared" si="136"/>
        <v>4893.2968223300177</v>
      </c>
      <c r="BG50" s="214">
        <f>IF(AND($E50&gt;0,$F50&gt;0),'2. Datu ievade'!Z51,0)</f>
        <v>1</v>
      </c>
      <c r="BH50" s="216">
        <f t="shared" si="137"/>
        <v>164.667</v>
      </c>
      <c r="BI50" s="214">
        <f t="shared" si="138"/>
        <v>8.3800000000000008</v>
      </c>
      <c r="BJ50" s="214">
        <f>IF(BG50&gt;0,'3. Finanšu-statistiskās konst.'!$C$26*'3. Finanšu-statistiskās konst.'!$C$6,0)</f>
        <v>19.649999999999999</v>
      </c>
      <c r="BK50" s="214">
        <f t="shared" si="139"/>
        <v>19.649999999999995</v>
      </c>
      <c r="BL50" s="216">
        <f t="shared" si="140"/>
        <v>164.66699999999997</v>
      </c>
      <c r="BM50" s="214">
        <f t="shared" si="141"/>
        <v>19.649999999999995</v>
      </c>
      <c r="BO50" s="214">
        <f>IF(AND($E50&gt;0,$F50&gt;0),'2. Datu ievade'!AA51,0)</f>
        <v>2</v>
      </c>
      <c r="BP50" s="216">
        <f t="shared" si="142"/>
        <v>1158.116</v>
      </c>
      <c r="BQ50" s="214">
        <f t="shared" si="143"/>
        <v>16.760000000000002</v>
      </c>
      <c r="BR50" s="214">
        <f>IF(BO50&gt;0,'3. Finanšu-statistiskās konst.'!$C$28*'3. Finanšu-statistiskās konst.'!$C$6,0)</f>
        <v>138.19999999999999</v>
      </c>
      <c r="BS50" s="214">
        <f t="shared" si="144"/>
        <v>57.280725546702811</v>
      </c>
      <c r="BT50" s="216">
        <f t="shared" si="145"/>
        <v>960.02496016273926</v>
      </c>
      <c r="BU50" s="214">
        <f t="shared" si="146"/>
        <v>114.56145109340562</v>
      </c>
      <c r="BW50" s="214">
        <f>IF(AND($E50&gt;0,$F50&gt;0),'2. Datu ievade'!S51,0)</f>
        <v>0</v>
      </c>
      <c r="BX50" s="216">
        <f t="shared" si="147"/>
        <v>0</v>
      </c>
      <c r="BY50" s="214">
        <f t="shared" si="148"/>
        <v>0</v>
      </c>
      <c r="BZ50" s="214">
        <f>IF(BW50&gt;0,'3. Finanšu-statistiskās konst.'!$C$21*'3. Finanšu-statistiskās konst.'!$C$6,0)</f>
        <v>0</v>
      </c>
      <c r="CA50" s="214">
        <f t="shared" si="149"/>
        <v>0</v>
      </c>
      <c r="CB50" s="214">
        <f t="shared" si="150"/>
        <v>0</v>
      </c>
      <c r="CC50" s="214">
        <f t="shared" si="151"/>
        <v>0</v>
      </c>
      <c r="CE50" s="214">
        <f>IF(AND($E50&gt;0,$F50&gt;0),'2. Datu ievade'!AB51,0)</f>
        <v>0</v>
      </c>
      <c r="CF50" s="216">
        <f t="shared" si="152"/>
        <v>0</v>
      </c>
      <c r="CG50" s="214">
        <f t="shared" si="153"/>
        <v>0</v>
      </c>
      <c r="CH50" s="214">
        <f>IF(CE50&gt;0,'3. Finanšu-statistiskās konst.'!$C$29*'3. Finanšu-statistiskās konst.'!$C$6,0)</f>
        <v>0</v>
      </c>
      <c r="CI50" s="214">
        <f t="shared" si="154"/>
        <v>0</v>
      </c>
      <c r="CJ50" s="216">
        <f t="shared" si="155"/>
        <v>0</v>
      </c>
      <c r="CK50" s="214">
        <f t="shared" si="156"/>
        <v>0</v>
      </c>
      <c r="CM50" s="231">
        <f>IF(AND($E50&gt;0,$F50&gt;0),'2. Datu ievade'!AC51,0)</f>
        <v>0</v>
      </c>
      <c r="CN50" s="216">
        <f t="shared" si="157"/>
        <v>0</v>
      </c>
      <c r="CO50" s="232">
        <f t="shared" si="158"/>
        <v>0</v>
      </c>
      <c r="CP50" s="214">
        <f>IF(CM50&gt;0,'3. Finanšu-statistiskās konst.'!$C$30*'3. Finanšu-statistiskās konst.'!$C$6,0)</f>
        <v>0</v>
      </c>
      <c r="CQ50" s="214">
        <f t="shared" si="159"/>
        <v>0</v>
      </c>
      <c r="CR50" s="216">
        <f t="shared" si="160"/>
        <v>0</v>
      </c>
      <c r="CS50" s="214">
        <f t="shared" si="161"/>
        <v>0</v>
      </c>
      <c r="CU50" s="214">
        <f t="shared" si="162"/>
        <v>0</v>
      </c>
      <c r="CV50" s="214">
        <f>IF(AND($E50&gt;0,$F50&gt;0),'2. Datu ievade'!AD51,0)</f>
        <v>0</v>
      </c>
      <c r="CX50" s="214">
        <f t="shared" si="163"/>
        <v>0</v>
      </c>
      <c r="CY50" s="214">
        <f>IF(AND($E50&gt;0,$F50&gt;0),'2. Datu ievade'!AE51,0)</f>
        <v>0</v>
      </c>
      <c r="DA50" s="214">
        <f t="shared" si="164"/>
        <v>0</v>
      </c>
      <c r="DB50" s="214">
        <f>IF(AND($E50&gt;0,$F50&gt;0),'2. Datu ievade'!AF51,0)</f>
        <v>0</v>
      </c>
    </row>
    <row r="51" spans="2:106" x14ac:dyDescent="0.25">
      <c r="B51" s="320"/>
      <c r="C51" s="332" t="str">
        <f>'2. Datu ievade'!C52</f>
        <v>Lietotāja definēta papildus ģeotelpiskā vienība (citi jūras un iesāļu augteņu biotopi un/vai piejūras un iekšzemes kāpu biotopi)</v>
      </c>
      <c r="D51" s="332"/>
      <c r="E51" s="213">
        <f>'2. Datu ievade'!E12</f>
        <v>0</v>
      </c>
      <c r="F51" s="214">
        <f>'2. Datu ievade'!F12</f>
        <v>0</v>
      </c>
      <c r="H51" s="231">
        <f>IF(AND($E51&gt;0,$F51&gt;0),'2. Datu ievade'!R52,0)</f>
        <v>0</v>
      </c>
      <c r="I51" s="214">
        <f t="shared" si="109"/>
        <v>0</v>
      </c>
      <c r="J51" s="232">
        <f t="shared" si="110"/>
        <v>0</v>
      </c>
      <c r="K51" s="214">
        <f>IF(H51&gt;0,'3. Finanšu-statistiskās konst.'!$C$19*'3. Finanšu-statistiskās konst.'!$C$6,0)</f>
        <v>0</v>
      </c>
      <c r="L51" s="214">
        <f t="shared" si="111"/>
        <v>0</v>
      </c>
      <c r="M51" s="216">
        <f t="shared" si="112"/>
        <v>0</v>
      </c>
      <c r="N51" s="214">
        <f t="shared" si="113"/>
        <v>0</v>
      </c>
      <c r="P51" s="214">
        <f>IF(AND($E51&gt;0,$F51&gt;0),'2. Datu ievade'!S52,0)</f>
        <v>0</v>
      </c>
      <c r="Q51" s="216">
        <f t="shared" si="114"/>
        <v>0</v>
      </c>
      <c r="R51" s="214">
        <f t="shared" si="115"/>
        <v>0</v>
      </c>
      <c r="S51" s="214">
        <f>IF(P51&gt;0,'3. Finanšu-statistiskās konst.'!$C$21*'3. Finanšu-statistiskās konst.'!$C$6,0)</f>
        <v>0</v>
      </c>
      <c r="T51" s="214">
        <f t="shared" si="116"/>
        <v>0</v>
      </c>
      <c r="U51" s="216">
        <f t="shared" si="117"/>
        <v>0</v>
      </c>
      <c r="V51" s="214">
        <f t="shared" si="118"/>
        <v>0</v>
      </c>
      <c r="X51" s="214">
        <f>IF(AND($E51&gt;0,$F51&gt;0),'2. Datu ievade'!T52,0)</f>
        <v>0</v>
      </c>
      <c r="Y51" s="214">
        <f>IF(X51&gt;0,X51*$E51*$F51*'3. Finanšu-statistiskās konst.'!C$12,0)</f>
        <v>0</v>
      </c>
      <c r="Z51" s="214">
        <f t="shared" si="119"/>
        <v>0</v>
      </c>
      <c r="AB51" s="214">
        <f>IF(AND($E51&gt;0,$F51&gt;0),'2. Datu ievade'!U52,0)</f>
        <v>0</v>
      </c>
      <c r="AC51" s="216">
        <f t="shared" si="120"/>
        <v>0</v>
      </c>
      <c r="AD51" s="214">
        <f t="shared" si="121"/>
        <v>0</v>
      </c>
      <c r="AE51" s="214">
        <f>IF(AB51&gt;0,'3. Finanšu-statistiskās konst.'!$C$22*'3. Finanšu-statistiskās konst.'!$C$6,0)</f>
        <v>0</v>
      </c>
      <c r="AF51" s="214">
        <f t="shared" si="122"/>
        <v>0</v>
      </c>
      <c r="AG51" s="216">
        <f t="shared" si="123"/>
        <v>0</v>
      </c>
      <c r="AH51" s="214">
        <f t="shared" si="124"/>
        <v>0</v>
      </c>
      <c r="AJ51" s="214">
        <f>IF(AND($E51&gt;0,$F51&gt;0),'2. Datu ievade'!W52,0)</f>
        <v>0</v>
      </c>
      <c r="AK51" s="214">
        <f>IF(AJ51&gt;0,AJ51*$E51*'2. Datu ievade'!V52,0)</f>
        <v>0</v>
      </c>
      <c r="AL51" s="214">
        <f>IF(AJ51&gt;0,AK51*'3. Finanšu-statistiskās konst.'!C$13*'3. Finanšu-statistiskās konst.'!$C$6,0)</f>
        <v>0</v>
      </c>
      <c r="AM51" s="214">
        <f t="shared" si="125"/>
        <v>0</v>
      </c>
      <c r="AO51" s="233">
        <f>IF(AND($E51&gt;0,$F51&gt;0),'2. Datu ievade'!X52,0)</f>
        <v>0</v>
      </c>
      <c r="AP51" s="214">
        <f>IF(AND($E51&gt;0,$F51&gt;0),'2. Datu ievade'!T52,0)</f>
        <v>0</v>
      </c>
      <c r="AQ51" s="214">
        <f t="shared" si="126"/>
        <v>0</v>
      </c>
      <c r="AR51" s="216">
        <f t="shared" si="127"/>
        <v>0</v>
      </c>
      <c r="AS51" s="214">
        <f t="shared" si="128"/>
        <v>0</v>
      </c>
      <c r="AT51" s="214">
        <f>IF(AQ51&gt;0,'3. Finanšu-statistiskās konst.'!$C$23*'3. Finanšu-statistiskās konst.'!$C$6,0)</f>
        <v>0</v>
      </c>
      <c r="AU51" s="214">
        <f t="shared" si="129"/>
        <v>0</v>
      </c>
      <c r="AV51" s="216">
        <f t="shared" si="130"/>
        <v>0</v>
      </c>
      <c r="AW51" s="214">
        <f t="shared" si="131"/>
        <v>0</v>
      </c>
      <c r="AY51" s="214">
        <f>IF(AND($E51&gt;0,$F51&gt;0),'2. Datu ievade'!Y52,0)</f>
        <v>0</v>
      </c>
      <c r="AZ51" s="216">
        <f t="shared" si="132"/>
        <v>0</v>
      </c>
      <c r="BA51" s="214">
        <f t="shared" si="133"/>
        <v>0</v>
      </c>
      <c r="BB51" s="214">
        <f>IF(AY51&gt;0,'3. Finanšu-statistiskās konst.'!$C$24*'3. Finanšu-statistiskās konst.'!$C$6,0)</f>
        <v>0</v>
      </c>
      <c r="BC51" s="214">
        <f t="shared" si="134"/>
        <v>0</v>
      </c>
      <c r="BD51" s="216">
        <f t="shared" si="135"/>
        <v>0</v>
      </c>
      <c r="BE51" s="214">
        <f t="shared" si="136"/>
        <v>0</v>
      </c>
      <c r="BG51" s="214">
        <f>IF(AND($E51&gt;0,$F51&gt;0),'2. Datu ievade'!Z52,0)</f>
        <v>0</v>
      </c>
      <c r="BH51" s="216">
        <f t="shared" si="137"/>
        <v>0</v>
      </c>
      <c r="BI51" s="214">
        <f t="shared" si="138"/>
        <v>0</v>
      </c>
      <c r="BJ51" s="214">
        <f>IF(BG51&gt;0,'3. Finanšu-statistiskās konst.'!$C$26*'3. Finanšu-statistiskās konst.'!$C$6,0)</f>
        <v>0</v>
      </c>
      <c r="BK51" s="214">
        <f t="shared" si="139"/>
        <v>0</v>
      </c>
      <c r="BL51" s="216">
        <f t="shared" si="140"/>
        <v>0</v>
      </c>
      <c r="BM51" s="214">
        <f t="shared" si="141"/>
        <v>0</v>
      </c>
      <c r="BO51" s="214">
        <f>IF(AND($E51&gt;0,$F51&gt;0),'2. Datu ievade'!AA52,0)</f>
        <v>0</v>
      </c>
      <c r="BP51" s="216">
        <f t="shared" si="142"/>
        <v>0</v>
      </c>
      <c r="BQ51" s="214">
        <f t="shared" si="143"/>
        <v>0</v>
      </c>
      <c r="BR51" s="214">
        <f>IF(BO51&gt;0,'3. Finanšu-statistiskās konst.'!$C$28*'3. Finanšu-statistiskās konst.'!$C$6,0)</f>
        <v>0</v>
      </c>
      <c r="BS51" s="214">
        <f t="shared" si="144"/>
        <v>0</v>
      </c>
      <c r="BT51" s="216">
        <f t="shared" si="145"/>
        <v>0</v>
      </c>
      <c r="BU51" s="214">
        <f t="shared" si="146"/>
        <v>0</v>
      </c>
      <c r="BW51" s="214">
        <f>IF(AND($E51&gt;0,$F51&gt;0),'2. Datu ievade'!S52,0)</f>
        <v>0</v>
      </c>
      <c r="BX51" s="216">
        <f t="shared" si="147"/>
        <v>0</v>
      </c>
      <c r="BY51" s="214">
        <f t="shared" si="148"/>
        <v>0</v>
      </c>
      <c r="BZ51" s="214">
        <f>IF(BW51&gt;0,'3. Finanšu-statistiskās konst.'!$C$21*'3. Finanšu-statistiskās konst.'!$C$6,0)</f>
        <v>0</v>
      </c>
      <c r="CA51" s="214">
        <f t="shared" si="149"/>
        <v>0</v>
      </c>
      <c r="CB51" s="214">
        <f t="shared" si="150"/>
        <v>0</v>
      </c>
      <c r="CC51" s="214">
        <f t="shared" si="151"/>
        <v>0</v>
      </c>
      <c r="CE51" s="214">
        <f>IF(AND($E51&gt;0,$F51&gt;0),'2. Datu ievade'!AB52,0)</f>
        <v>0</v>
      </c>
      <c r="CF51" s="216">
        <f t="shared" si="152"/>
        <v>0</v>
      </c>
      <c r="CG51" s="214">
        <f t="shared" si="153"/>
        <v>0</v>
      </c>
      <c r="CH51" s="214">
        <f>IF(CE51&gt;0,'3. Finanšu-statistiskās konst.'!$C$29*'3. Finanšu-statistiskās konst.'!$C$6,0)</f>
        <v>0</v>
      </c>
      <c r="CI51" s="214">
        <f t="shared" si="154"/>
        <v>0</v>
      </c>
      <c r="CJ51" s="216">
        <f t="shared" si="155"/>
        <v>0</v>
      </c>
      <c r="CK51" s="214">
        <f t="shared" si="156"/>
        <v>0</v>
      </c>
      <c r="CM51" s="231">
        <f>IF(AND($E51&gt;0,$F51&gt;0),'2. Datu ievade'!AC52,0)</f>
        <v>0</v>
      </c>
      <c r="CN51" s="216">
        <f t="shared" si="157"/>
        <v>0</v>
      </c>
      <c r="CO51" s="232">
        <f t="shared" si="158"/>
        <v>0</v>
      </c>
      <c r="CP51" s="214">
        <f>IF(CM51&gt;0,'3. Finanšu-statistiskās konst.'!$C$30*'3. Finanšu-statistiskās konst.'!$C$6,0)</f>
        <v>0</v>
      </c>
      <c r="CQ51" s="214">
        <f t="shared" si="159"/>
        <v>0</v>
      </c>
      <c r="CR51" s="216">
        <f t="shared" si="160"/>
        <v>0</v>
      </c>
      <c r="CS51" s="214">
        <f t="shared" si="161"/>
        <v>0</v>
      </c>
      <c r="CU51" s="214">
        <f t="shared" si="162"/>
        <v>0</v>
      </c>
      <c r="CV51" s="214">
        <f>IF(AND($E51&gt;0,$F51&gt;0),'2. Datu ievade'!AD52,0)</f>
        <v>0</v>
      </c>
      <c r="CX51" s="214">
        <f t="shared" si="163"/>
        <v>0</v>
      </c>
      <c r="CY51" s="214">
        <f>IF(AND($E51&gt;0,$F51&gt;0),'2. Datu ievade'!AE52,0)</f>
        <v>0</v>
      </c>
      <c r="DA51" s="214">
        <f t="shared" si="164"/>
        <v>0</v>
      </c>
      <c r="DB51" s="214">
        <f>IF(AND($E51&gt;0,$F51&gt;0),'2. Datu ievade'!AF52,0)</f>
        <v>0</v>
      </c>
    </row>
    <row r="52" spans="2:106" x14ac:dyDescent="0.25">
      <c r="B52" s="320"/>
      <c r="C52" s="332" t="str">
        <f>'2. Datu ievade'!C53</f>
        <v>Lietotāja definēta papildus ģeotelpiskā vienība (citi jūras un iesāļu augteņu biotopi un/vai piejūras un iekšzemes kāpu biotopi)</v>
      </c>
      <c r="D52" s="332"/>
      <c r="E52" s="213">
        <f>'2. Datu ievade'!E13</f>
        <v>0</v>
      </c>
      <c r="F52" s="214">
        <f>'2. Datu ievade'!F13</f>
        <v>0</v>
      </c>
      <c r="H52" s="231">
        <f>IF(AND($E52&gt;0,$F52&gt;0),'2. Datu ievade'!R53,0)</f>
        <v>0</v>
      </c>
      <c r="I52" s="214">
        <f t="shared" si="109"/>
        <v>0</v>
      </c>
      <c r="J52" s="232">
        <f t="shared" si="110"/>
        <v>0</v>
      </c>
      <c r="K52" s="214">
        <f>IF(H52&gt;0,'3. Finanšu-statistiskās konst.'!$C$19*'3. Finanšu-statistiskās konst.'!$C$6,0)</f>
        <v>0</v>
      </c>
      <c r="L52" s="214">
        <f t="shared" si="111"/>
        <v>0</v>
      </c>
      <c r="M52" s="216">
        <f t="shared" si="112"/>
        <v>0</v>
      </c>
      <c r="N52" s="214">
        <f t="shared" si="113"/>
        <v>0</v>
      </c>
      <c r="P52" s="214">
        <f>IF(AND($E52&gt;0,$F52&gt;0),'2. Datu ievade'!S53,0)</f>
        <v>0</v>
      </c>
      <c r="Q52" s="216">
        <f t="shared" si="114"/>
        <v>0</v>
      </c>
      <c r="R52" s="214">
        <f t="shared" si="115"/>
        <v>0</v>
      </c>
      <c r="S52" s="214">
        <f>IF(P52&gt;0,'3. Finanšu-statistiskās konst.'!$C$21*'3. Finanšu-statistiskās konst.'!$C$6,0)</f>
        <v>0</v>
      </c>
      <c r="T52" s="214">
        <f t="shared" si="116"/>
        <v>0</v>
      </c>
      <c r="U52" s="216">
        <f t="shared" si="117"/>
        <v>0</v>
      </c>
      <c r="V52" s="214">
        <f t="shared" si="118"/>
        <v>0</v>
      </c>
      <c r="X52" s="214">
        <f>IF(AND($E52&gt;0,$F52&gt;0),'2. Datu ievade'!T53,0)</f>
        <v>0</v>
      </c>
      <c r="Y52" s="214">
        <f>IF(X52&gt;0,X52*$E52*$F52*'3. Finanšu-statistiskās konst.'!C$12,0)</f>
        <v>0</v>
      </c>
      <c r="Z52" s="214">
        <f t="shared" si="119"/>
        <v>0</v>
      </c>
      <c r="AB52" s="214">
        <f>IF(AND($E52&gt;0,$F52&gt;0),'2. Datu ievade'!U53,0)</f>
        <v>0</v>
      </c>
      <c r="AC52" s="216">
        <f t="shared" si="120"/>
        <v>0</v>
      </c>
      <c r="AD52" s="214">
        <f t="shared" si="121"/>
        <v>0</v>
      </c>
      <c r="AE52" s="214">
        <f>IF(AB52&gt;0,'3. Finanšu-statistiskās konst.'!$C$22*'3. Finanšu-statistiskās konst.'!$C$6,0)</f>
        <v>0</v>
      </c>
      <c r="AF52" s="214">
        <f t="shared" si="122"/>
        <v>0</v>
      </c>
      <c r="AG52" s="216">
        <f t="shared" si="123"/>
        <v>0</v>
      </c>
      <c r="AH52" s="214">
        <f t="shared" si="124"/>
        <v>0</v>
      </c>
      <c r="AJ52" s="214">
        <f>IF(AND($E52&gt;0,$F52&gt;0),'2. Datu ievade'!W53,0)</f>
        <v>0</v>
      </c>
      <c r="AK52" s="214">
        <f>IF(AJ52&gt;0,AJ52*$E52*'2. Datu ievade'!V53,0)</f>
        <v>0</v>
      </c>
      <c r="AL52" s="214">
        <f>IF(AJ52&gt;0,AK52*'3. Finanšu-statistiskās konst.'!C$13*'3. Finanšu-statistiskās konst.'!$C$6,0)</f>
        <v>0</v>
      </c>
      <c r="AM52" s="214">
        <f t="shared" si="125"/>
        <v>0</v>
      </c>
      <c r="AO52" s="233">
        <f>IF(AND($E52&gt;0,$F52&gt;0),'2. Datu ievade'!X53,0)</f>
        <v>0</v>
      </c>
      <c r="AP52" s="214">
        <f>IF(AND($E52&gt;0,$F52&gt;0),'2. Datu ievade'!T53,0)</f>
        <v>0</v>
      </c>
      <c r="AQ52" s="214">
        <f t="shared" si="126"/>
        <v>0</v>
      </c>
      <c r="AR52" s="216">
        <f t="shared" si="127"/>
        <v>0</v>
      </c>
      <c r="AS52" s="214">
        <f t="shared" si="128"/>
        <v>0</v>
      </c>
      <c r="AT52" s="214">
        <f>IF(AQ52&gt;0,'3. Finanšu-statistiskās konst.'!$C$23*'3. Finanšu-statistiskās konst.'!$C$6,0)</f>
        <v>0</v>
      </c>
      <c r="AU52" s="214">
        <f t="shared" si="129"/>
        <v>0</v>
      </c>
      <c r="AV52" s="216">
        <f t="shared" si="130"/>
        <v>0</v>
      </c>
      <c r="AW52" s="214">
        <f t="shared" si="131"/>
        <v>0</v>
      </c>
      <c r="AY52" s="214">
        <f>IF(AND($E52&gt;0,$F52&gt;0),'2. Datu ievade'!Y53,0)</f>
        <v>0</v>
      </c>
      <c r="AZ52" s="216">
        <f t="shared" si="132"/>
        <v>0</v>
      </c>
      <c r="BA52" s="214">
        <f t="shared" si="133"/>
        <v>0</v>
      </c>
      <c r="BB52" s="214">
        <f>IF(AY52&gt;0,'3. Finanšu-statistiskās konst.'!$C$24*'3. Finanšu-statistiskās konst.'!$C$6,0)</f>
        <v>0</v>
      </c>
      <c r="BC52" s="214">
        <f t="shared" si="134"/>
        <v>0</v>
      </c>
      <c r="BD52" s="216">
        <f t="shared" si="135"/>
        <v>0</v>
      </c>
      <c r="BE52" s="214">
        <f t="shared" si="136"/>
        <v>0</v>
      </c>
      <c r="BG52" s="214">
        <f>IF(AND($E52&gt;0,$F52&gt;0),'2. Datu ievade'!Z53,0)</f>
        <v>0</v>
      </c>
      <c r="BH52" s="216">
        <f t="shared" si="137"/>
        <v>0</v>
      </c>
      <c r="BI52" s="214">
        <f t="shared" si="138"/>
        <v>0</v>
      </c>
      <c r="BJ52" s="214">
        <f>IF(BG52&gt;0,'3. Finanšu-statistiskās konst.'!$C$26*'3. Finanšu-statistiskās konst.'!$C$6,0)</f>
        <v>0</v>
      </c>
      <c r="BK52" s="214">
        <f t="shared" si="139"/>
        <v>0</v>
      </c>
      <c r="BL52" s="216">
        <f t="shared" si="140"/>
        <v>0</v>
      </c>
      <c r="BM52" s="214">
        <f t="shared" si="141"/>
        <v>0</v>
      </c>
      <c r="BO52" s="214">
        <f>IF(AND($E52&gt;0,$F52&gt;0),'2. Datu ievade'!AA53,0)</f>
        <v>0</v>
      </c>
      <c r="BP52" s="216">
        <f t="shared" si="142"/>
        <v>0</v>
      </c>
      <c r="BQ52" s="214">
        <f t="shared" si="143"/>
        <v>0</v>
      </c>
      <c r="BR52" s="214">
        <f>IF(BO52&gt;0,'3. Finanšu-statistiskās konst.'!$C$28*'3. Finanšu-statistiskās konst.'!$C$6,0)</f>
        <v>0</v>
      </c>
      <c r="BS52" s="214">
        <f t="shared" si="144"/>
        <v>0</v>
      </c>
      <c r="BT52" s="216">
        <f t="shared" si="145"/>
        <v>0</v>
      </c>
      <c r="BU52" s="214">
        <f t="shared" si="146"/>
        <v>0</v>
      </c>
      <c r="BW52" s="214">
        <f>IF(AND($E52&gt;0,$F52&gt;0),'2. Datu ievade'!S53,0)</f>
        <v>0</v>
      </c>
      <c r="BX52" s="216">
        <f t="shared" si="147"/>
        <v>0</v>
      </c>
      <c r="BY52" s="214">
        <f t="shared" si="148"/>
        <v>0</v>
      </c>
      <c r="BZ52" s="214">
        <f>IF(BW52&gt;0,'3. Finanšu-statistiskās konst.'!$C$21*'3. Finanšu-statistiskās konst.'!$C$6,0)</f>
        <v>0</v>
      </c>
      <c r="CA52" s="214">
        <f t="shared" si="149"/>
        <v>0</v>
      </c>
      <c r="CB52" s="214">
        <f t="shared" si="150"/>
        <v>0</v>
      </c>
      <c r="CC52" s="214">
        <f t="shared" si="151"/>
        <v>0</v>
      </c>
      <c r="CE52" s="214">
        <f>IF(AND($E52&gt;0,$F52&gt;0),'2. Datu ievade'!AB53,0)</f>
        <v>0</v>
      </c>
      <c r="CF52" s="216">
        <f t="shared" si="152"/>
        <v>0</v>
      </c>
      <c r="CG52" s="214">
        <f t="shared" si="153"/>
        <v>0</v>
      </c>
      <c r="CH52" s="214">
        <f>IF(CE52&gt;0,'3. Finanšu-statistiskās konst.'!$C$29*'3. Finanšu-statistiskās konst.'!$C$6,0)</f>
        <v>0</v>
      </c>
      <c r="CI52" s="214">
        <f t="shared" si="154"/>
        <v>0</v>
      </c>
      <c r="CJ52" s="216">
        <f t="shared" si="155"/>
        <v>0</v>
      </c>
      <c r="CK52" s="214">
        <f t="shared" si="156"/>
        <v>0</v>
      </c>
      <c r="CM52" s="231">
        <f>IF(AND($E52&gt;0,$F52&gt;0),'2. Datu ievade'!AC53,0)</f>
        <v>0</v>
      </c>
      <c r="CN52" s="216">
        <f t="shared" si="157"/>
        <v>0</v>
      </c>
      <c r="CO52" s="232">
        <f t="shared" si="158"/>
        <v>0</v>
      </c>
      <c r="CP52" s="214">
        <f>IF(CM52&gt;0,'3. Finanšu-statistiskās konst.'!$C$30*'3. Finanšu-statistiskās konst.'!$C$6,0)</f>
        <v>0</v>
      </c>
      <c r="CQ52" s="214">
        <f t="shared" si="159"/>
        <v>0</v>
      </c>
      <c r="CR52" s="216">
        <f t="shared" si="160"/>
        <v>0</v>
      </c>
      <c r="CS52" s="214">
        <f t="shared" si="161"/>
        <v>0</v>
      </c>
      <c r="CU52" s="214">
        <f t="shared" si="162"/>
        <v>0</v>
      </c>
      <c r="CV52" s="214">
        <f>IF(AND($E52&gt;0,$F52&gt;0),'2. Datu ievade'!AD53,0)</f>
        <v>0</v>
      </c>
      <c r="CX52" s="214">
        <f t="shared" si="163"/>
        <v>0</v>
      </c>
      <c r="CY52" s="214">
        <f>IF(AND($E52&gt;0,$F52&gt;0),'2. Datu ievade'!AE53,0)</f>
        <v>0</v>
      </c>
      <c r="DA52" s="214">
        <f t="shared" si="164"/>
        <v>0</v>
      </c>
      <c r="DB52" s="214">
        <f>IF(AND($E52&gt;0,$F52&gt;0),'2. Datu ievade'!AF53,0)</f>
        <v>0</v>
      </c>
    </row>
    <row r="53" spans="2:106" x14ac:dyDescent="0.25">
      <c r="B53" s="321"/>
      <c r="C53" s="332" t="str">
        <f>'2. Datu ievade'!C54</f>
        <v>Lietotāja definēta papildus ģeotelpiskā vienība (citi jūras un iesāļu augteņu biotopi un/vai piejūras un iekšzemes kāpu biotopi)</v>
      </c>
      <c r="D53" s="332"/>
      <c r="E53" s="213">
        <f>'2. Datu ievade'!E14</f>
        <v>0</v>
      </c>
      <c r="F53" s="214">
        <f>'2. Datu ievade'!F14</f>
        <v>0</v>
      </c>
      <c r="H53" s="231">
        <f>IF(AND($E53&gt;0,$F53&gt;0),'2. Datu ievade'!R54,0)</f>
        <v>0</v>
      </c>
      <c r="I53" s="214">
        <f t="shared" si="109"/>
        <v>0</v>
      </c>
      <c r="J53" s="232">
        <f t="shared" si="110"/>
        <v>0</v>
      </c>
      <c r="K53" s="214">
        <f>IF(H53&gt;0,'3. Finanšu-statistiskās konst.'!$C$19*'3. Finanšu-statistiskās konst.'!$C$6,0)</f>
        <v>0</v>
      </c>
      <c r="L53" s="214">
        <f t="shared" si="111"/>
        <v>0</v>
      </c>
      <c r="M53" s="216">
        <f t="shared" si="112"/>
        <v>0</v>
      </c>
      <c r="N53" s="214">
        <f t="shared" si="113"/>
        <v>0</v>
      </c>
      <c r="P53" s="214">
        <f>IF(AND($E53&gt;0,$F53&gt;0),'2. Datu ievade'!S54,0)</f>
        <v>0</v>
      </c>
      <c r="Q53" s="216">
        <f t="shared" si="114"/>
        <v>0</v>
      </c>
      <c r="R53" s="214">
        <f t="shared" si="115"/>
        <v>0</v>
      </c>
      <c r="S53" s="214">
        <f>IF(P53&gt;0,'3. Finanšu-statistiskās konst.'!$C$21*'3. Finanšu-statistiskās konst.'!$C$6,0)</f>
        <v>0</v>
      </c>
      <c r="T53" s="214">
        <f t="shared" si="116"/>
        <v>0</v>
      </c>
      <c r="U53" s="216">
        <f t="shared" si="117"/>
        <v>0</v>
      </c>
      <c r="V53" s="214">
        <f t="shared" si="118"/>
        <v>0</v>
      </c>
      <c r="X53" s="214">
        <f>IF(AND($E53&gt;0,$F53&gt;0),'2. Datu ievade'!T54,0)</f>
        <v>0</v>
      </c>
      <c r="Y53" s="214">
        <f>IF(X53&gt;0,X53*$E53*$F53*'3. Finanšu-statistiskās konst.'!C$12,0)</f>
        <v>0</v>
      </c>
      <c r="Z53" s="214">
        <f t="shared" si="119"/>
        <v>0</v>
      </c>
      <c r="AB53" s="214">
        <f>IF(AND($E53&gt;0,$F53&gt;0),'2. Datu ievade'!U54,0)</f>
        <v>0</v>
      </c>
      <c r="AC53" s="216">
        <f t="shared" si="120"/>
        <v>0</v>
      </c>
      <c r="AD53" s="214">
        <f t="shared" si="121"/>
        <v>0</v>
      </c>
      <c r="AE53" s="214">
        <f>IF(AB53&gt;0,'3. Finanšu-statistiskās konst.'!$C$22*'3. Finanšu-statistiskās konst.'!$C$6,0)</f>
        <v>0</v>
      </c>
      <c r="AF53" s="214">
        <f t="shared" si="122"/>
        <v>0</v>
      </c>
      <c r="AG53" s="216">
        <f t="shared" si="123"/>
        <v>0</v>
      </c>
      <c r="AH53" s="214">
        <f t="shared" si="124"/>
        <v>0</v>
      </c>
      <c r="AJ53" s="214">
        <f>IF(AND($E53&gt;0,$F53&gt;0),'2. Datu ievade'!W54,0)</f>
        <v>0</v>
      </c>
      <c r="AK53" s="214">
        <f>IF(AJ53&gt;0,AJ53*$E53*'2. Datu ievade'!V54,0)</f>
        <v>0</v>
      </c>
      <c r="AL53" s="214">
        <f>IF(AJ53&gt;0,AK53*'3. Finanšu-statistiskās konst.'!C$13*'3. Finanšu-statistiskās konst.'!$C$6,0)</f>
        <v>0</v>
      </c>
      <c r="AM53" s="214">
        <f t="shared" si="125"/>
        <v>0</v>
      </c>
      <c r="AO53" s="233">
        <f>IF(AND($E53&gt;0,$F53&gt;0),'2. Datu ievade'!X54,0)</f>
        <v>0</v>
      </c>
      <c r="AP53" s="214">
        <f>IF(AND($E53&gt;0,$F53&gt;0),'2. Datu ievade'!T54,0)</f>
        <v>0</v>
      </c>
      <c r="AQ53" s="214">
        <f t="shared" si="126"/>
        <v>0</v>
      </c>
      <c r="AR53" s="216">
        <f t="shared" si="127"/>
        <v>0</v>
      </c>
      <c r="AS53" s="214">
        <f t="shared" si="128"/>
        <v>0</v>
      </c>
      <c r="AT53" s="214">
        <f>IF(AQ53&gt;0,'3. Finanšu-statistiskās konst.'!$C$23*'3. Finanšu-statistiskās konst.'!$C$6,0)</f>
        <v>0</v>
      </c>
      <c r="AU53" s="214">
        <f t="shared" si="129"/>
        <v>0</v>
      </c>
      <c r="AV53" s="216">
        <f t="shared" si="130"/>
        <v>0</v>
      </c>
      <c r="AW53" s="214">
        <f t="shared" si="131"/>
        <v>0</v>
      </c>
      <c r="AY53" s="214">
        <f>IF(AND($E53&gt;0,$F53&gt;0),'2. Datu ievade'!Y54,0)</f>
        <v>0</v>
      </c>
      <c r="AZ53" s="216">
        <f t="shared" si="132"/>
        <v>0</v>
      </c>
      <c r="BA53" s="214">
        <f t="shared" si="133"/>
        <v>0</v>
      </c>
      <c r="BB53" s="214">
        <f>IF(AY53&gt;0,'3. Finanšu-statistiskās konst.'!$C$24*'3. Finanšu-statistiskās konst.'!$C$6,0)</f>
        <v>0</v>
      </c>
      <c r="BC53" s="214">
        <f t="shared" si="134"/>
        <v>0</v>
      </c>
      <c r="BD53" s="216">
        <f t="shared" si="135"/>
        <v>0</v>
      </c>
      <c r="BE53" s="214">
        <f t="shared" si="136"/>
        <v>0</v>
      </c>
      <c r="BG53" s="214">
        <f>IF(AND($E53&gt;0,$F53&gt;0),'2. Datu ievade'!Z54,0)</f>
        <v>0</v>
      </c>
      <c r="BH53" s="216">
        <f t="shared" si="137"/>
        <v>0</v>
      </c>
      <c r="BI53" s="214">
        <f t="shared" si="138"/>
        <v>0</v>
      </c>
      <c r="BJ53" s="214">
        <f>IF(BG53&gt;0,'3. Finanšu-statistiskās konst.'!$C$26*'3. Finanšu-statistiskās konst.'!$C$6,0)</f>
        <v>0</v>
      </c>
      <c r="BK53" s="214">
        <f t="shared" si="139"/>
        <v>0</v>
      </c>
      <c r="BL53" s="216">
        <f t="shared" si="140"/>
        <v>0</v>
      </c>
      <c r="BM53" s="214">
        <f t="shared" si="141"/>
        <v>0</v>
      </c>
      <c r="BO53" s="214">
        <f>IF(AND($E53&gt;0,$F53&gt;0),'2. Datu ievade'!AA54,0)</f>
        <v>0</v>
      </c>
      <c r="BP53" s="216">
        <f t="shared" si="142"/>
        <v>0</v>
      </c>
      <c r="BQ53" s="214">
        <f t="shared" si="143"/>
        <v>0</v>
      </c>
      <c r="BR53" s="214">
        <f>IF(BO53&gt;0,'3. Finanšu-statistiskās konst.'!$C$28*'3. Finanšu-statistiskās konst.'!$C$6,0)</f>
        <v>0</v>
      </c>
      <c r="BS53" s="214">
        <f t="shared" si="144"/>
        <v>0</v>
      </c>
      <c r="BT53" s="216">
        <f t="shared" si="145"/>
        <v>0</v>
      </c>
      <c r="BU53" s="214">
        <f t="shared" si="146"/>
        <v>0</v>
      </c>
      <c r="BW53" s="214">
        <f>IF(AND($E53&gt;0,$F53&gt;0),'2. Datu ievade'!S54,0)</f>
        <v>0</v>
      </c>
      <c r="BX53" s="216">
        <f t="shared" si="147"/>
        <v>0</v>
      </c>
      <c r="BY53" s="214">
        <f t="shared" si="148"/>
        <v>0</v>
      </c>
      <c r="BZ53" s="214">
        <f>IF(BW53&gt;0,'3. Finanšu-statistiskās konst.'!$C$21*'3. Finanšu-statistiskās konst.'!$C$6,0)</f>
        <v>0</v>
      </c>
      <c r="CA53" s="214">
        <f t="shared" si="149"/>
        <v>0</v>
      </c>
      <c r="CB53" s="214">
        <f t="shared" si="150"/>
        <v>0</v>
      </c>
      <c r="CC53" s="214">
        <f t="shared" si="151"/>
        <v>0</v>
      </c>
      <c r="CE53" s="214">
        <f>IF(AND($E53&gt;0,$F53&gt;0),'2. Datu ievade'!AB54,0)</f>
        <v>0</v>
      </c>
      <c r="CF53" s="216">
        <f t="shared" si="152"/>
        <v>0</v>
      </c>
      <c r="CG53" s="214">
        <f t="shared" si="153"/>
        <v>0</v>
      </c>
      <c r="CH53" s="214">
        <f>IF(CE53&gt;0,'3. Finanšu-statistiskās konst.'!$C$29*'3. Finanšu-statistiskās konst.'!$C$6,0)</f>
        <v>0</v>
      </c>
      <c r="CI53" s="214">
        <f t="shared" si="154"/>
        <v>0</v>
      </c>
      <c r="CJ53" s="216">
        <f t="shared" si="155"/>
        <v>0</v>
      </c>
      <c r="CK53" s="214">
        <f t="shared" si="156"/>
        <v>0</v>
      </c>
      <c r="CM53" s="231">
        <f>IF(AND($E53&gt;0,$F53&gt;0),'2. Datu ievade'!AC54,0)</f>
        <v>0</v>
      </c>
      <c r="CN53" s="216">
        <f t="shared" si="157"/>
        <v>0</v>
      </c>
      <c r="CO53" s="232">
        <f t="shared" si="158"/>
        <v>0</v>
      </c>
      <c r="CP53" s="214">
        <f>IF(CM53&gt;0,'3. Finanšu-statistiskās konst.'!$C$30*'3. Finanšu-statistiskās konst.'!$C$6,0)</f>
        <v>0</v>
      </c>
      <c r="CQ53" s="214">
        <f t="shared" si="159"/>
        <v>0</v>
      </c>
      <c r="CR53" s="216">
        <f t="shared" si="160"/>
        <v>0</v>
      </c>
      <c r="CS53" s="214">
        <f t="shared" si="161"/>
        <v>0</v>
      </c>
      <c r="CU53" s="214">
        <f t="shared" si="162"/>
        <v>0</v>
      </c>
      <c r="CV53" s="214">
        <f>IF(AND($E53&gt;0,$F53&gt;0),'2. Datu ievade'!AD54,0)</f>
        <v>0</v>
      </c>
      <c r="CX53" s="214">
        <f t="shared" si="163"/>
        <v>0</v>
      </c>
      <c r="CY53" s="214">
        <f>IF(AND($E53&gt;0,$F53&gt;0),'2. Datu ievade'!AE54,0)</f>
        <v>0</v>
      </c>
      <c r="DA53" s="214">
        <f t="shared" si="164"/>
        <v>0</v>
      </c>
      <c r="DB53" s="214">
        <f>IF(AND($E53&gt;0,$F53&gt;0),'2. Datu ievade'!AF54,0)</f>
        <v>0</v>
      </c>
    </row>
    <row r="54" spans="2:106" ht="14.25" customHeight="1" x14ac:dyDescent="0.25">
      <c r="B54" s="319" t="str">
        <f>'2. Datu ievade'!B15</f>
        <v>Upes un ezeri</v>
      </c>
      <c r="C54" s="322" t="str">
        <f>'2. Datu ievade'!C55</f>
        <v>Dabiski upju posmi (biotops 3260)</v>
      </c>
      <c r="D54" s="217" t="str">
        <f>'2. Datu ievade'!D15</f>
        <v>Maza, strauja (ritrāla) upe: INČUPE</v>
      </c>
      <c r="E54" s="213">
        <f>'2. Datu ievade'!E15</f>
        <v>1</v>
      </c>
      <c r="F54" s="214">
        <f>'2. Datu ievade'!F15</f>
        <v>3.71</v>
      </c>
      <c r="H54" s="231">
        <f>IF(AND($E54&gt;0,$F54&gt;0),'2. Datu ievade'!R55,0)</f>
        <v>0</v>
      </c>
      <c r="I54" s="214">
        <f t="shared" si="109"/>
        <v>0</v>
      </c>
      <c r="J54" s="232">
        <f t="shared" si="110"/>
        <v>0</v>
      </c>
      <c r="K54" s="214">
        <f>IF(H54&gt;0,'3. Finanšu-statistiskās konst.'!$C$19*'3. Finanšu-statistiskās konst.'!$C$6,0)</f>
        <v>0</v>
      </c>
      <c r="L54" s="214">
        <f t="shared" si="111"/>
        <v>0</v>
      </c>
      <c r="M54" s="216">
        <f t="shared" si="112"/>
        <v>0</v>
      </c>
      <c r="N54" s="214">
        <f t="shared" si="113"/>
        <v>0</v>
      </c>
      <c r="P54" s="214">
        <f>IF(AND($E54&gt;0,$F54&gt;0),'2. Datu ievade'!S55,0)</f>
        <v>2</v>
      </c>
      <c r="Q54" s="216">
        <f t="shared" si="114"/>
        <v>9119.5509999999995</v>
      </c>
      <c r="R54" s="214">
        <f t="shared" si="115"/>
        <v>7.42</v>
      </c>
      <c r="S54" s="214">
        <f>IF(P54&gt;0,'3. Finanšu-statistiskās konst.'!$C$21*'3. Finanšu-statistiskās konst.'!$C$6,0)</f>
        <v>2458.1</v>
      </c>
      <c r="T54" s="214">
        <f t="shared" si="116"/>
        <v>819.36666666666667</v>
      </c>
      <c r="U54" s="216">
        <f t="shared" si="117"/>
        <v>6079.7006666666666</v>
      </c>
      <c r="V54" s="214">
        <f t="shared" si="118"/>
        <v>1638.7333333333333</v>
      </c>
      <c r="X54" s="214">
        <f>IF(AND($E54&gt;0,$F54&gt;0),'2. Datu ievade'!T55,0)</f>
        <v>0</v>
      </c>
      <c r="Y54" s="214">
        <f>IF(X54&gt;0,X54*$E54*$F54*'3. Finanšu-statistiskās konst.'!C$12,0)</f>
        <v>0</v>
      </c>
      <c r="Z54" s="214">
        <f t="shared" si="119"/>
        <v>0</v>
      </c>
      <c r="AB54" s="214">
        <f>IF(AND($E54&gt;0,$F54&gt;0),'2. Datu ievade'!U55,0)</f>
        <v>0</v>
      </c>
      <c r="AC54" s="216">
        <f t="shared" si="120"/>
        <v>0</v>
      </c>
      <c r="AD54" s="214">
        <f t="shared" si="121"/>
        <v>0</v>
      </c>
      <c r="AE54" s="214">
        <f>IF(AB54&gt;0,'3. Finanšu-statistiskās konst.'!$C$22*'3. Finanšu-statistiskās konst.'!$C$6,0)</f>
        <v>0</v>
      </c>
      <c r="AF54" s="214">
        <f t="shared" si="122"/>
        <v>0</v>
      </c>
      <c r="AG54" s="216">
        <f t="shared" si="123"/>
        <v>0</v>
      </c>
      <c r="AH54" s="214">
        <f t="shared" si="124"/>
        <v>0</v>
      </c>
      <c r="AJ54" s="214">
        <f>IF(AND($E54&gt;0,$F54&gt;0),'2. Datu ievade'!W55,0)</f>
        <v>0</v>
      </c>
      <c r="AK54" s="214">
        <f>IF(AJ54&gt;0,AJ54*$E54*'2. Datu ievade'!V55,0)</f>
        <v>0</v>
      </c>
      <c r="AL54" s="214">
        <f>IF(AJ54&gt;0,AK54*'3. Finanšu-statistiskās konst.'!C$13*'3. Finanšu-statistiskās konst.'!$C$6,0)</f>
        <v>0</v>
      </c>
      <c r="AM54" s="214">
        <f t="shared" si="125"/>
        <v>0</v>
      </c>
      <c r="AO54" s="233">
        <f>IF(AND($E54&gt;0,$F54&gt;0),'2. Datu ievade'!X55,0)</f>
        <v>0</v>
      </c>
      <c r="AP54" s="214">
        <f>IF(AND($E54&gt;0,$F54&gt;0),'2. Datu ievade'!T55,0)</f>
        <v>0</v>
      </c>
      <c r="AQ54" s="214">
        <f t="shared" si="126"/>
        <v>0</v>
      </c>
      <c r="AR54" s="216">
        <f t="shared" si="127"/>
        <v>0</v>
      </c>
      <c r="AS54" s="214">
        <f t="shared" si="128"/>
        <v>0</v>
      </c>
      <c r="AT54" s="214">
        <f>IF(AQ54&gt;0,'3. Finanšu-statistiskās konst.'!$C$23*'3. Finanšu-statistiskās konst.'!$C$6,0)</f>
        <v>0</v>
      </c>
      <c r="AU54" s="214">
        <f t="shared" si="129"/>
        <v>0</v>
      </c>
      <c r="AV54" s="216">
        <f t="shared" si="130"/>
        <v>0</v>
      </c>
      <c r="AW54" s="214">
        <f t="shared" si="131"/>
        <v>0</v>
      </c>
      <c r="AY54" s="214">
        <f>IF(AND($E54&gt;0,$F54&gt;0),'2. Datu ievade'!Y55,0)</f>
        <v>0</v>
      </c>
      <c r="AZ54" s="216">
        <f t="shared" si="132"/>
        <v>0</v>
      </c>
      <c r="BA54" s="214">
        <f t="shared" si="133"/>
        <v>0</v>
      </c>
      <c r="BB54" s="214">
        <f>IF(AY54&gt;0,'3. Finanšu-statistiskās konst.'!$C$24*'3. Finanšu-statistiskās konst.'!$C$6,0)</f>
        <v>0</v>
      </c>
      <c r="BC54" s="214">
        <f t="shared" si="134"/>
        <v>0</v>
      </c>
      <c r="BD54" s="216">
        <f t="shared" si="135"/>
        <v>0</v>
      </c>
      <c r="BE54" s="214">
        <f t="shared" si="136"/>
        <v>0</v>
      </c>
      <c r="BG54" s="214">
        <f>IF(AND($E54&gt;0,$F54&gt;0),'2. Datu ievade'!Z55,0)</f>
        <v>3</v>
      </c>
      <c r="BH54" s="216">
        <f t="shared" si="137"/>
        <v>911.10180000000003</v>
      </c>
      <c r="BI54" s="214">
        <f t="shared" si="138"/>
        <v>11.129999999999999</v>
      </c>
      <c r="BJ54" s="266">
        <f>IF(BG54&gt;0,'3. Finanšu-statistiskās konst.'!$C$25*'3. Finanšu-statistiskās konst.'!$C$6,0)</f>
        <v>245.58</v>
      </c>
      <c r="BK54" s="214">
        <f t="shared" si="139"/>
        <v>93.495481059336242</v>
      </c>
      <c r="BL54" s="216">
        <f t="shared" si="140"/>
        <v>1040.6047041904123</v>
      </c>
      <c r="BM54" s="214">
        <f t="shared" si="141"/>
        <v>280.4864431780087</v>
      </c>
      <c r="BO54" s="214">
        <f>IF(AND($E54&gt;0,$F54&gt;0),'2. Datu ievade'!AA55,0)</f>
        <v>1</v>
      </c>
      <c r="BP54" s="216">
        <f t="shared" si="142"/>
        <v>512.72199999999998</v>
      </c>
      <c r="BQ54" s="214">
        <f t="shared" si="143"/>
        <v>3.71</v>
      </c>
      <c r="BR54" s="214">
        <f>IF(BO54&gt;0,'3. Finanšu-statistiskās konst.'!$C$28*'3. Finanšu-statistiskās konst.'!$C$6,0)</f>
        <v>138.19999999999999</v>
      </c>
      <c r="BS54" s="214">
        <f t="shared" si="144"/>
        <v>57.280725546702811</v>
      </c>
      <c r="BT54" s="216">
        <f t="shared" si="145"/>
        <v>212.51149177826744</v>
      </c>
      <c r="BU54" s="214">
        <f t="shared" si="146"/>
        <v>57.280725546702811</v>
      </c>
      <c r="BW54" s="214">
        <f>IF(AND($E54&gt;0,$F54&gt;0),'2. Datu ievade'!S55,0)</f>
        <v>2</v>
      </c>
      <c r="BX54" s="216">
        <f t="shared" si="147"/>
        <v>9119.5509999999995</v>
      </c>
      <c r="BY54" s="214">
        <f t="shared" si="148"/>
        <v>7.42</v>
      </c>
      <c r="BZ54" s="214">
        <f>IF(BW54&gt;0,'3. Finanšu-statistiskās konst.'!$C$21*'3. Finanšu-statistiskās konst.'!$C$6,0)</f>
        <v>2458.1</v>
      </c>
      <c r="CA54" s="214">
        <f t="shared" si="149"/>
        <v>819.36666666666667</v>
      </c>
      <c r="CB54" s="214">
        <f t="shared" si="150"/>
        <v>6079.7006666666666</v>
      </c>
      <c r="CC54" s="214">
        <f t="shared" si="151"/>
        <v>1638.7333333333333</v>
      </c>
      <c r="CE54" s="214">
        <f>IF(AND($E54&gt;0,$F54&gt;0),'2. Datu ievade'!AB55,0)</f>
        <v>0</v>
      </c>
      <c r="CF54" s="216">
        <f t="shared" si="152"/>
        <v>0</v>
      </c>
      <c r="CG54" s="214">
        <f t="shared" si="153"/>
        <v>0</v>
      </c>
      <c r="CH54" s="214">
        <f>IF(CE54&gt;0,'3. Finanšu-statistiskās konst.'!$C$29*'3. Finanšu-statistiskās konst.'!$C$6,0)</f>
        <v>0</v>
      </c>
      <c r="CI54" s="214">
        <f t="shared" si="154"/>
        <v>0</v>
      </c>
      <c r="CJ54" s="216">
        <f t="shared" si="155"/>
        <v>0</v>
      </c>
      <c r="CK54" s="214">
        <f t="shared" si="156"/>
        <v>0</v>
      </c>
      <c r="CM54" s="231">
        <f>IF(AND($E54&gt;0,$F54&gt;0),'2. Datu ievade'!AC55,0)</f>
        <v>0</v>
      </c>
      <c r="CN54" s="216">
        <f t="shared" si="157"/>
        <v>0</v>
      </c>
      <c r="CO54" s="232">
        <f t="shared" si="158"/>
        <v>0</v>
      </c>
      <c r="CP54" s="214">
        <f>IF(CM54&gt;0,'3. Finanšu-statistiskās konst.'!$C$30*'3. Finanšu-statistiskās konst.'!$C$6,0)</f>
        <v>0</v>
      </c>
      <c r="CQ54" s="214">
        <f t="shared" si="159"/>
        <v>0</v>
      </c>
      <c r="CR54" s="216">
        <f t="shared" si="160"/>
        <v>0</v>
      </c>
      <c r="CS54" s="214">
        <f t="shared" si="161"/>
        <v>0</v>
      </c>
      <c r="CU54" s="214">
        <f t="shared" si="162"/>
        <v>0</v>
      </c>
      <c r="CV54" s="214">
        <f>IF(AND($E54&gt;0,$F54&gt;0),'2. Datu ievade'!AD55,0)</f>
        <v>0</v>
      </c>
      <c r="CX54" s="214">
        <f t="shared" si="163"/>
        <v>0</v>
      </c>
      <c r="CY54" s="214">
        <f>IF(AND($E54&gt;0,$F54&gt;0),'2. Datu ievade'!AE55,0)</f>
        <v>0</v>
      </c>
      <c r="DA54" s="214">
        <f t="shared" si="164"/>
        <v>0</v>
      </c>
      <c r="DB54" s="214">
        <f>IF(AND($E54&gt;0,$F54&gt;0),'2. Datu ievade'!AF55,0)</f>
        <v>0</v>
      </c>
    </row>
    <row r="55" spans="2:106" x14ac:dyDescent="0.25">
      <c r="B55" s="320"/>
      <c r="C55" s="323">
        <f>'2. Datu ievade'!C56</f>
        <v>0</v>
      </c>
      <c r="D55" s="217" t="str">
        <f>'2. Datu ievade'!D16</f>
        <v>Vidēja, strauja (ritrāla) upe: PĒTERUPE</v>
      </c>
      <c r="E55" s="213">
        <f>'2. Datu ievade'!E16</f>
        <v>1</v>
      </c>
      <c r="F55" s="214">
        <f>'2. Datu ievade'!F16</f>
        <v>3.71</v>
      </c>
      <c r="H55" s="231">
        <f>IF(AND($E55&gt;0,$F55&gt;0),'2. Datu ievade'!R56,0)</f>
        <v>0</v>
      </c>
      <c r="I55" s="214">
        <f t="shared" si="109"/>
        <v>0</v>
      </c>
      <c r="J55" s="232">
        <f t="shared" si="110"/>
        <v>0</v>
      </c>
      <c r="K55" s="214">
        <f>IF(H55&gt;0,'3. Finanšu-statistiskās konst.'!$C$19*'3. Finanšu-statistiskās konst.'!$C$6,0)</f>
        <v>0</v>
      </c>
      <c r="L55" s="214">
        <f t="shared" si="111"/>
        <v>0</v>
      </c>
      <c r="M55" s="216">
        <f t="shared" si="112"/>
        <v>0</v>
      </c>
      <c r="N55" s="214">
        <f t="shared" si="113"/>
        <v>0</v>
      </c>
      <c r="P55" s="214">
        <f>IF(AND($E55&gt;0,$F55&gt;0),'2. Datu ievade'!S56,0)</f>
        <v>4</v>
      </c>
      <c r="Q55" s="216">
        <f t="shared" si="114"/>
        <v>9119.5509999999995</v>
      </c>
      <c r="R55" s="214">
        <f t="shared" si="115"/>
        <v>14.84</v>
      </c>
      <c r="S55" s="214">
        <f>IF(P55&gt;0,'3. Finanšu-statistiskās konst.'!$C$21*'3. Finanšu-statistiskās konst.'!$C$6,0)</f>
        <v>2458.1</v>
      </c>
      <c r="T55" s="214">
        <f t="shared" si="116"/>
        <v>819.36666666666667</v>
      </c>
      <c r="U55" s="216">
        <f t="shared" si="117"/>
        <v>12159.401333333333</v>
      </c>
      <c r="V55" s="214">
        <f t="shared" si="118"/>
        <v>3277.4666666666667</v>
      </c>
      <c r="X55" s="214">
        <f>IF(AND($E55&gt;0,$F55&gt;0),'2. Datu ievade'!T56,0)</f>
        <v>0</v>
      </c>
      <c r="Y55" s="214">
        <f>IF(X55&gt;0,X55*$E55*$F55*'3. Finanšu-statistiskās konst.'!C$12,0)</f>
        <v>0</v>
      </c>
      <c r="Z55" s="214">
        <f t="shared" si="119"/>
        <v>0</v>
      </c>
      <c r="AB55" s="214">
        <f>IF(AND($E55&gt;0,$F55&gt;0),'2. Datu ievade'!U56,0)</f>
        <v>0</v>
      </c>
      <c r="AC55" s="216">
        <f t="shared" si="120"/>
        <v>0</v>
      </c>
      <c r="AD55" s="214">
        <f t="shared" si="121"/>
        <v>0</v>
      </c>
      <c r="AE55" s="214">
        <f>IF(AB55&gt;0,'3. Finanšu-statistiskās konst.'!$C$22*'3. Finanšu-statistiskās konst.'!$C$6,0)</f>
        <v>0</v>
      </c>
      <c r="AF55" s="214">
        <f t="shared" si="122"/>
        <v>0</v>
      </c>
      <c r="AG55" s="216">
        <f t="shared" si="123"/>
        <v>0</v>
      </c>
      <c r="AH55" s="214">
        <f t="shared" si="124"/>
        <v>0</v>
      </c>
      <c r="AJ55" s="214">
        <f>IF(AND($E55&gt;0,$F55&gt;0),'2. Datu ievade'!W56,0)</f>
        <v>0</v>
      </c>
      <c r="AK55" s="214">
        <f>IF(AJ55&gt;0,AJ55*$E55*'2. Datu ievade'!V56,0)</f>
        <v>0</v>
      </c>
      <c r="AL55" s="214">
        <f>IF(AJ55&gt;0,AK55*'3. Finanšu-statistiskās konst.'!C$13*'3. Finanšu-statistiskās konst.'!$C$6,0)</f>
        <v>0</v>
      </c>
      <c r="AM55" s="214">
        <f t="shared" si="125"/>
        <v>0</v>
      </c>
      <c r="AO55" s="233">
        <f>IF(AND($E55&gt;0,$F55&gt;0),'2. Datu ievade'!X56,0)</f>
        <v>0</v>
      </c>
      <c r="AP55" s="214">
        <f>IF(AND($E55&gt;0,$F55&gt;0),'2. Datu ievade'!T56,0)</f>
        <v>0</v>
      </c>
      <c r="AQ55" s="214">
        <f t="shared" si="126"/>
        <v>0</v>
      </c>
      <c r="AR55" s="216">
        <f t="shared" si="127"/>
        <v>0</v>
      </c>
      <c r="AS55" s="214">
        <f t="shared" si="128"/>
        <v>0</v>
      </c>
      <c r="AT55" s="214">
        <f>IF(AQ55&gt;0,'3. Finanšu-statistiskās konst.'!$C$23*'3. Finanšu-statistiskās konst.'!$C$6,0)</f>
        <v>0</v>
      </c>
      <c r="AU55" s="214">
        <f t="shared" si="129"/>
        <v>0</v>
      </c>
      <c r="AV55" s="216">
        <f t="shared" si="130"/>
        <v>0</v>
      </c>
      <c r="AW55" s="214">
        <f t="shared" si="131"/>
        <v>0</v>
      </c>
      <c r="AY55" s="214">
        <f>IF(AND($E55&gt;0,$F55&gt;0),'2. Datu ievade'!Y56,0)</f>
        <v>0</v>
      </c>
      <c r="AZ55" s="216">
        <f t="shared" si="132"/>
        <v>0</v>
      </c>
      <c r="BA55" s="214">
        <f t="shared" si="133"/>
        <v>0</v>
      </c>
      <c r="BB55" s="214">
        <f>IF(AY55&gt;0,'3. Finanšu-statistiskās konst.'!$C$24*'3. Finanšu-statistiskās konst.'!$C$6,0)</f>
        <v>0</v>
      </c>
      <c r="BC55" s="214">
        <f t="shared" si="134"/>
        <v>0</v>
      </c>
      <c r="BD55" s="216">
        <f t="shared" si="135"/>
        <v>0</v>
      </c>
      <c r="BE55" s="214">
        <f t="shared" si="136"/>
        <v>0</v>
      </c>
      <c r="BG55" s="214">
        <f>IF(AND($E55&gt;0,$F55&gt;0),'2. Datu ievade'!Z56,0)</f>
        <v>3</v>
      </c>
      <c r="BH55" s="216">
        <f t="shared" si="137"/>
        <v>911.10180000000003</v>
      </c>
      <c r="BI55" s="214">
        <f t="shared" si="138"/>
        <v>11.129999999999999</v>
      </c>
      <c r="BJ55" s="266">
        <f>IF(BG55&gt;0,'3. Finanšu-statistiskās konst.'!$C$25*'3. Finanšu-statistiskās konst.'!$C$6,0)</f>
        <v>245.58</v>
      </c>
      <c r="BK55" s="214">
        <f t="shared" si="139"/>
        <v>93.495481059336242</v>
      </c>
      <c r="BL55" s="216">
        <f t="shared" si="140"/>
        <v>1040.6047041904123</v>
      </c>
      <c r="BM55" s="214">
        <f t="shared" si="141"/>
        <v>280.4864431780087</v>
      </c>
      <c r="BO55" s="214">
        <f>IF(AND($E55&gt;0,$F55&gt;0),'2. Datu ievade'!AA56,0)</f>
        <v>1</v>
      </c>
      <c r="BP55" s="216">
        <f t="shared" si="142"/>
        <v>512.72199999999998</v>
      </c>
      <c r="BQ55" s="214">
        <f t="shared" si="143"/>
        <v>3.71</v>
      </c>
      <c r="BR55" s="214">
        <f>IF(BO55&gt;0,'3. Finanšu-statistiskās konst.'!$C$28*'3. Finanšu-statistiskās konst.'!$C$6,0)</f>
        <v>138.19999999999999</v>
      </c>
      <c r="BS55" s="214">
        <f t="shared" si="144"/>
        <v>57.280725546702811</v>
      </c>
      <c r="BT55" s="216">
        <f t="shared" si="145"/>
        <v>212.51149177826744</v>
      </c>
      <c r="BU55" s="214">
        <f t="shared" si="146"/>
        <v>57.280725546702811</v>
      </c>
      <c r="BW55" s="214">
        <f>IF(AND($E55&gt;0,$F55&gt;0),'2. Datu ievade'!S56,0)</f>
        <v>4</v>
      </c>
      <c r="BX55" s="216">
        <f t="shared" si="147"/>
        <v>9119.5509999999995</v>
      </c>
      <c r="BY55" s="214">
        <f t="shared" si="148"/>
        <v>14.84</v>
      </c>
      <c r="BZ55" s="214">
        <f>IF(BW55&gt;0,'3. Finanšu-statistiskās konst.'!$C$21*'3. Finanšu-statistiskās konst.'!$C$6,0)</f>
        <v>2458.1</v>
      </c>
      <c r="CA55" s="214">
        <f t="shared" si="149"/>
        <v>819.36666666666667</v>
      </c>
      <c r="CB55" s="214">
        <f t="shared" si="150"/>
        <v>12159.401333333333</v>
      </c>
      <c r="CC55" s="214">
        <f t="shared" si="151"/>
        <v>3277.4666666666667</v>
      </c>
      <c r="CE55" s="214">
        <f>IF(AND($E55&gt;0,$F55&gt;0),'2. Datu ievade'!AB56,0)</f>
        <v>0</v>
      </c>
      <c r="CF55" s="216">
        <f t="shared" si="152"/>
        <v>0</v>
      </c>
      <c r="CG55" s="214">
        <f t="shared" si="153"/>
        <v>0</v>
      </c>
      <c r="CH55" s="214">
        <f>IF(CE55&gt;0,'3. Finanšu-statistiskās konst.'!$C$29*'3. Finanšu-statistiskās konst.'!$C$6,0)</f>
        <v>0</v>
      </c>
      <c r="CI55" s="214">
        <f t="shared" si="154"/>
        <v>0</v>
      </c>
      <c r="CJ55" s="216">
        <f t="shared" si="155"/>
        <v>0</v>
      </c>
      <c r="CK55" s="214">
        <f t="shared" si="156"/>
        <v>0</v>
      </c>
      <c r="CM55" s="231">
        <f>IF(AND($E55&gt;0,$F55&gt;0),'2. Datu ievade'!AC56,0)</f>
        <v>0</v>
      </c>
      <c r="CN55" s="216">
        <f t="shared" si="157"/>
        <v>0</v>
      </c>
      <c r="CO55" s="232">
        <f t="shared" si="158"/>
        <v>0</v>
      </c>
      <c r="CP55" s="214">
        <f>IF(CM55&gt;0,'3. Finanšu-statistiskās konst.'!$C$30*'3. Finanšu-statistiskās konst.'!$C$6,0)</f>
        <v>0</v>
      </c>
      <c r="CQ55" s="214">
        <f t="shared" si="159"/>
        <v>0</v>
      </c>
      <c r="CR55" s="216">
        <f t="shared" si="160"/>
        <v>0</v>
      </c>
      <c r="CS55" s="214">
        <f t="shared" si="161"/>
        <v>0</v>
      </c>
      <c r="CU55" s="214">
        <f t="shared" si="162"/>
        <v>0</v>
      </c>
      <c r="CV55" s="214">
        <f>IF(AND($E55&gt;0,$F55&gt;0),'2. Datu ievade'!AD56,0)</f>
        <v>0</v>
      </c>
      <c r="CX55" s="214">
        <f t="shared" si="163"/>
        <v>0</v>
      </c>
      <c r="CY55" s="214">
        <f>IF(AND($E55&gt;0,$F55&gt;0),'2. Datu ievade'!AE56,0)</f>
        <v>0</v>
      </c>
      <c r="DA55" s="214">
        <f t="shared" si="164"/>
        <v>0</v>
      </c>
      <c r="DB55" s="214">
        <f>IF(AND($E55&gt;0,$F55&gt;0),'2. Datu ievade'!AF56,0)</f>
        <v>0</v>
      </c>
    </row>
    <row r="56" spans="2:106" x14ac:dyDescent="0.25">
      <c r="B56" s="320"/>
      <c r="C56" s="324"/>
      <c r="D56" s="217" t="str">
        <f>'2. Datu ievade'!D17</f>
        <v>Upes vai tās posma nosaukums</v>
      </c>
      <c r="E56" s="213">
        <f>'2. Datu ievade'!E17</f>
        <v>0</v>
      </c>
      <c r="F56" s="214">
        <f>'2. Datu ievade'!F17</f>
        <v>0</v>
      </c>
      <c r="H56" s="231">
        <f>IF(AND($E56&gt;0,$F56&gt;0),'2. Datu ievade'!R57,0)</f>
        <v>0</v>
      </c>
      <c r="I56" s="214">
        <f t="shared" si="109"/>
        <v>0</v>
      </c>
      <c r="J56" s="232">
        <f t="shared" si="110"/>
        <v>0</v>
      </c>
      <c r="K56" s="214">
        <f>IF(H56&gt;0,'3. Finanšu-statistiskās konst.'!$C$19*'3. Finanšu-statistiskās konst.'!$C$6,0)</f>
        <v>0</v>
      </c>
      <c r="L56" s="214">
        <f t="shared" si="111"/>
        <v>0</v>
      </c>
      <c r="M56" s="216">
        <f t="shared" si="112"/>
        <v>0</v>
      </c>
      <c r="N56" s="214">
        <f t="shared" si="113"/>
        <v>0</v>
      </c>
      <c r="P56" s="214">
        <f>IF(AND($E56&gt;0,$F56&gt;0),'2. Datu ievade'!S57,0)</f>
        <v>0</v>
      </c>
      <c r="Q56" s="216">
        <f t="shared" si="114"/>
        <v>0</v>
      </c>
      <c r="R56" s="214">
        <f t="shared" si="115"/>
        <v>0</v>
      </c>
      <c r="S56" s="214">
        <f>IF(P56&gt;0,'3. Finanšu-statistiskās konst.'!$C$21*'3. Finanšu-statistiskās konst.'!$C$6,0)</f>
        <v>0</v>
      </c>
      <c r="T56" s="214">
        <f t="shared" si="116"/>
        <v>0</v>
      </c>
      <c r="U56" s="216">
        <f t="shared" si="117"/>
        <v>0</v>
      </c>
      <c r="V56" s="214">
        <f t="shared" si="118"/>
        <v>0</v>
      </c>
      <c r="X56" s="214">
        <f>IF(AND($E56&gt;0,$F56&gt;0),'2. Datu ievade'!T57,0)</f>
        <v>0</v>
      </c>
      <c r="Y56" s="214">
        <f>IF(X56&gt;0,X56*$E56*$F56*'3. Finanšu-statistiskās konst.'!C$12,0)</f>
        <v>0</v>
      </c>
      <c r="Z56" s="214">
        <f t="shared" si="119"/>
        <v>0</v>
      </c>
      <c r="AB56" s="214">
        <f>IF(AND($E56&gt;0,$F56&gt;0),'2. Datu ievade'!U57,0)</f>
        <v>0</v>
      </c>
      <c r="AC56" s="216">
        <f t="shared" si="120"/>
        <v>0</v>
      </c>
      <c r="AD56" s="214">
        <f t="shared" si="121"/>
        <v>0</v>
      </c>
      <c r="AE56" s="214">
        <f>IF(AB56&gt;0,'3. Finanšu-statistiskās konst.'!$C$22*'3. Finanšu-statistiskās konst.'!$C$6,0)</f>
        <v>0</v>
      </c>
      <c r="AF56" s="214">
        <f t="shared" si="122"/>
        <v>0</v>
      </c>
      <c r="AG56" s="216">
        <f t="shared" si="123"/>
        <v>0</v>
      </c>
      <c r="AH56" s="214">
        <f t="shared" si="124"/>
        <v>0</v>
      </c>
      <c r="AJ56" s="214">
        <f>IF(AND($E56&gt;0,$F56&gt;0),'2. Datu ievade'!W57,0)</f>
        <v>0</v>
      </c>
      <c r="AK56" s="214">
        <f>IF(AJ56&gt;0,AJ56*$E56*'2. Datu ievade'!V57,0)</f>
        <v>0</v>
      </c>
      <c r="AL56" s="214">
        <f>IF(AJ56&gt;0,AK56*'3. Finanšu-statistiskās konst.'!C$13*'3. Finanšu-statistiskās konst.'!$C$6,0)</f>
        <v>0</v>
      </c>
      <c r="AM56" s="214">
        <f t="shared" si="125"/>
        <v>0</v>
      </c>
      <c r="AO56" s="233">
        <f>IF(AND($E56&gt;0,$F56&gt;0),'2. Datu ievade'!X57,0)</f>
        <v>0</v>
      </c>
      <c r="AP56" s="214">
        <f>IF(AND($E56&gt;0,$F56&gt;0),'2. Datu ievade'!T57,0)</f>
        <v>0</v>
      </c>
      <c r="AQ56" s="214">
        <f t="shared" si="126"/>
        <v>0</v>
      </c>
      <c r="AR56" s="216">
        <f t="shared" si="127"/>
        <v>0</v>
      </c>
      <c r="AS56" s="214">
        <f t="shared" si="128"/>
        <v>0</v>
      </c>
      <c r="AT56" s="214">
        <f>IF(AQ56&gt;0,'3. Finanšu-statistiskās konst.'!$C$23*'3. Finanšu-statistiskās konst.'!$C$6,0)</f>
        <v>0</v>
      </c>
      <c r="AU56" s="214">
        <f t="shared" si="129"/>
        <v>0</v>
      </c>
      <c r="AV56" s="216">
        <f t="shared" si="130"/>
        <v>0</v>
      </c>
      <c r="AW56" s="214">
        <f t="shared" si="131"/>
        <v>0</v>
      </c>
      <c r="AY56" s="214">
        <f>IF(AND($E56&gt;0,$F56&gt;0),'2. Datu ievade'!Y57,0)</f>
        <v>0</v>
      </c>
      <c r="AZ56" s="216">
        <f t="shared" si="132"/>
        <v>0</v>
      </c>
      <c r="BA56" s="214">
        <f t="shared" si="133"/>
        <v>0</v>
      </c>
      <c r="BB56" s="214">
        <f>IF(AY56&gt;0,'3. Finanšu-statistiskās konst.'!$C$24*'3. Finanšu-statistiskās konst.'!$C$6,0)</f>
        <v>0</v>
      </c>
      <c r="BC56" s="214">
        <f t="shared" si="134"/>
        <v>0</v>
      </c>
      <c r="BD56" s="216">
        <f t="shared" si="135"/>
        <v>0</v>
      </c>
      <c r="BE56" s="214">
        <f t="shared" si="136"/>
        <v>0</v>
      </c>
      <c r="BG56" s="214">
        <f>IF(AND($E56&gt;0,$F56&gt;0),'2. Datu ievade'!Z57,0)</f>
        <v>0</v>
      </c>
      <c r="BH56" s="216">
        <f t="shared" si="137"/>
        <v>0</v>
      </c>
      <c r="BI56" s="214">
        <f t="shared" si="138"/>
        <v>0</v>
      </c>
      <c r="BJ56" s="266">
        <f>IF(BG56&gt;0,'3. Finanšu-statistiskās konst.'!$C$25*'3. Finanšu-statistiskās konst.'!$C$6,0)</f>
        <v>0</v>
      </c>
      <c r="BK56" s="214">
        <f t="shared" si="139"/>
        <v>0</v>
      </c>
      <c r="BL56" s="216">
        <f t="shared" si="140"/>
        <v>0</v>
      </c>
      <c r="BM56" s="214">
        <f t="shared" si="141"/>
        <v>0</v>
      </c>
      <c r="BO56" s="214">
        <f>IF(AND($E56&gt;0,$F56&gt;0),'2. Datu ievade'!AA57,0)</f>
        <v>0</v>
      </c>
      <c r="BP56" s="216">
        <f t="shared" si="142"/>
        <v>0</v>
      </c>
      <c r="BQ56" s="214">
        <f t="shared" si="143"/>
        <v>0</v>
      </c>
      <c r="BR56" s="214">
        <f>IF(BO56&gt;0,'3. Finanšu-statistiskās konst.'!$C$28*'3. Finanšu-statistiskās konst.'!$C$6,0)</f>
        <v>0</v>
      </c>
      <c r="BS56" s="214">
        <f t="shared" si="144"/>
        <v>0</v>
      </c>
      <c r="BT56" s="216">
        <f t="shared" si="145"/>
        <v>0</v>
      </c>
      <c r="BU56" s="214">
        <f t="shared" si="146"/>
        <v>0</v>
      </c>
      <c r="BW56" s="214">
        <f>IF(AND($E56&gt;0,$F56&gt;0),'2. Datu ievade'!S57,0)</f>
        <v>0</v>
      </c>
      <c r="BX56" s="216">
        <f t="shared" si="147"/>
        <v>0</v>
      </c>
      <c r="BY56" s="214">
        <f t="shared" si="148"/>
        <v>0</v>
      </c>
      <c r="BZ56" s="214">
        <f>IF(BW56&gt;0,'3. Finanšu-statistiskās konst.'!$C$21*'3. Finanšu-statistiskās konst.'!$C$6,0)</f>
        <v>0</v>
      </c>
      <c r="CA56" s="214">
        <f t="shared" si="149"/>
        <v>0</v>
      </c>
      <c r="CB56" s="214">
        <f t="shared" si="150"/>
        <v>0</v>
      </c>
      <c r="CC56" s="214">
        <f t="shared" si="151"/>
        <v>0</v>
      </c>
      <c r="CE56" s="214">
        <f>IF(AND($E56&gt;0,$F56&gt;0),'2. Datu ievade'!AB57,0)</f>
        <v>0</v>
      </c>
      <c r="CF56" s="216">
        <f t="shared" si="152"/>
        <v>0</v>
      </c>
      <c r="CG56" s="214">
        <f t="shared" si="153"/>
        <v>0</v>
      </c>
      <c r="CH56" s="214">
        <f>IF(CE56&gt;0,'3. Finanšu-statistiskās konst.'!$C$29*'3. Finanšu-statistiskās konst.'!$C$6,0)</f>
        <v>0</v>
      </c>
      <c r="CI56" s="214">
        <f t="shared" si="154"/>
        <v>0</v>
      </c>
      <c r="CJ56" s="216">
        <f t="shared" si="155"/>
        <v>0</v>
      </c>
      <c r="CK56" s="214">
        <f t="shared" si="156"/>
        <v>0</v>
      </c>
      <c r="CM56" s="231">
        <f>IF(AND($E56&gt;0,$F56&gt;0),'2. Datu ievade'!AC57,0)</f>
        <v>0</v>
      </c>
      <c r="CN56" s="216">
        <f t="shared" si="157"/>
        <v>0</v>
      </c>
      <c r="CO56" s="232">
        <f t="shared" si="158"/>
        <v>0</v>
      </c>
      <c r="CP56" s="214">
        <f>IF(CM56&gt;0,'3. Finanšu-statistiskās konst.'!$C$30*'3. Finanšu-statistiskās konst.'!$C$6,0)</f>
        <v>0</v>
      </c>
      <c r="CQ56" s="214">
        <f t="shared" si="159"/>
        <v>0</v>
      </c>
      <c r="CR56" s="216">
        <f t="shared" si="160"/>
        <v>0</v>
      </c>
      <c r="CS56" s="214">
        <f t="shared" si="161"/>
        <v>0</v>
      </c>
      <c r="CU56" s="214">
        <f t="shared" si="162"/>
        <v>0</v>
      </c>
      <c r="CV56" s="214">
        <f>IF(AND($E56&gt;0,$F56&gt;0),'2. Datu ievade'!AD57,0)</f>
        <v>0</v>
      </c>
      <c r="CX56" s="214">
        <f t="shared" si="163"/>
        <v>0</v>
      </c>
      <c r="CY56" s="214">
        <f>IF(AND($E56&gt;0,$F56&gt;0),'2. Datu ievade'!AE57,0)</f>
        <v>0</v>
      </c>
      <c r="DA56" s="214">
        <f t="shared" si="164"/>
        <v>0</v>
      </c>
      <c r="DB56" s="214">
        <f>IF(AND($E56&gt;0,$F56&gt;0),'2. Datu ievade'!AF57,0)</f>
        <v>0</v>
      </c>
    </row>
    <row r="57" spans="2:106" ht="14.25" customHeight="1" x14ac:dyDescent="0.25">
      <c r="B57" s="320"/>
      <c r="C57" s="325" t="str">
        <f>'2. Datu ievade'!C18:D18</f>
        <v xml:space="preserve">Lietotāja definēta papildus ģeotelpiskā vienība (citi saldūdeņu biotopi vai upju/ezeru tipi) </v>
      </c>
      <c r="D57" s="326"/>
      <c r="E57" s="213">
        <f>'2. Datu ievade'!E18</f>
        <v>0</v>
      </c>
      <c r="F57" s="214">
        <f>'2. Datu ievade'!F18</f>
        <v>0</v>
      </c>
      <c r="H57" s="231">
        <f>IF(AND($E57&gt;0,$F57&gt;0),'2. Datu ievade'!R58,0)</f>
        <v>0</v>
      </c>
      <c r="I57" s="214">
        <f t="shared" si="109"/>
        <v>0</v>
      </c>
      <c r="J57" s="232">
        <f t="shared" si="110"/>
        <v>0</v>
      </c>
      <c r="K57" s="214">
        <f>IF(H57&gt;0,'3. Finanšu-statistiskās konst.'!$C$19*'3. Finanšu-statistiskās konst.'!$C$6,0)</f>
        <v>0</v>
      </c>
      <c r="L57" s="214">
        <f t="shared" si="111"/>
        <v>0</v>
      </c>
      <c r="M57" s="216">
        <f t="shared" si="112"/>
        <v>0</v>
      </c>
      <c r="N57" s="214">
        <f t="shared" si="113"/>
        <v>0</v>
      </c>
      <c r="P57" s="214">
        <f>IF(AND($E57&gt;0,$F57&gt;0),'2. Datu ievade'!S58,0)</f>
        <v>0</v>
      </c>
      <c r="Q57" s="216">
        <f t="shared" si="114"/>
        <v>0</v>
      </c>
      <c r="R57" s="214">
        <f t="shared" si="115"/>
        <v>0</v>
      </c>
      <c r="S57" s="214">
        <f>IF(P57&gt;0,'3. Finanšu-statistiskās konst.'!$C$21*'3. Finanšu-statistiskās konst.'!$C$6,0)</f>
        <v>0</v>
      </c>
      <c r="T57" s="214">
        <f t="shared" si="116"/>
        <v>0</v>
      </c>
      <c r="U57" s="216">
        <f t="shared" si="117"/>
        <v>0</v>
      </c>
      <c r="V57" s="214">
        <f t="shared" si="118"/>
        <v>0</v>
      </c>
      <c r="X57" s="214">
        <f>IF(AND($E57&gt;0,$F57&gt;0),'2. Datu ievade'!T58,0)</f>
        <v>0</v>
      </c>
      <c r="Y57" s="214">
        <f>IF(X57&gt;0,X57*$E57*$F57*'3. Finanšu-statistiskās konst.'!C$12,0)</f>
        <v>0</v>
      </c>
      <c r="Z57" s="214">
        <f t="shared" si="119"/>
        <v>0</v>
      </c>
      <c r="AB57" s="214">
        <f>IF(AND($E57&gt;0,$F57&gt;0),'2. Datu ievade'!U58,0)</f>
        <v>0</v>
      </c>
      <c r="AC57" s="216">
        <f t="shared" si="120"/>
        <v>0</v>
      </c>
      <c r="AD57" s="214">
        <f t="shared" si="121"/>
        <v>0</v>
      </c>
      <c r="AE57" s="214">
        <f>IF(AB57&gt;0,'3. Finanšu-statistiskās konst.'!$C$22*'3. Finanšu-statistiskās konst.'!$C$6,0)</f>
        <v>0</v>
      </c>
      <c r="AF57" s="214">
        <f t="shared" si="122"/>
        <v>0</v>
      </c>
      <c r="AG57" s="216">
        <f t="shared" si="123"/>
        <v>0</v>
      </c>
      <c r="AH57" s="214">
        <f t="shared" si="124"/>
        <v>0</v>
      </c>
      <c r="AJ57" s="214">
        <f>IF(AND($E57&gt;0,$F57&gt;0),'2. Datu ievade'!W58,0)</f>
        <v>0</v>
      </c>
      <c r="AK57" s="214">
        <f>IF(AJ57&gt;0,AJ57*$E57*'2. Datu ievade'!V58,0)</f>
        <v>0</v>
      </c>
      <c r="AL57" s="214">
        <f>IF(AJ57&gt;0,AK57*'3. Finanšu-statistiskās konst.'!C$13*'3. Finanšu-statistiskās konst.'!$C$6,0)</f>
        <v>0</v>
      </c>
      <c r="AM57" s="214">
        <f t="shared" si="125"/>
        <v>0</v>
      </c>
      <c r="AO57" s="233">
        <f>IF(AND($E57&gt;0,$F57&gt;0),'2. Datu ievade'!X58,0)</f>
        <v>0</v>
      </c>
      <c r="AP57" s="214">
        <f>IF(AND($E57&gt;0,$F57&gt;0),'2. Datu ievade'!T58,0)</f>
        <v>0</v>
      </c>
      <c r="AQ57" s="214">
        <f t="shared" si="126"/>
        <v>0</v>
      </c>
      <c r="AR57" s="216">
        <f t="shared" si="127"/>
        <v>0</v>
      </c>
      <c r="AS57" s="214">
        <f t="shared" si="128"/>
        <v>0</v>
      </c>
      <c r="AT57" s="214">
        <f>IF(AQ57&gt;0,'3. Finanšu-statistiskās konst.'!$C$23*'3. Finanšu-statistiskās konst.'!$C$6,0)</f>
        <v>0</v>
      </c>
      <c r="AU57" s="214">
        <f t="shared" si="129"/>
        <v>0</v>
      </c>
      <c r="AV57" s="216">
        <f t="shared" si="130"/>
        <v>0</v>
      </c>
      <c r="AW57" s="214">
        <f t="shared" si="131"/>
        <v>0</v>
      </c>
      <c r="AY57" s="214">
        <f>IF(AND($E57&gt;0,$F57&gt;0),'2. Datu ievade'!Y58,0)</f>
        <v>0</v>
      </c>
      <c r="AZ57" s="216">
        <f t="shared" si="132"/>
        <v>0</v>
      </c>
      <c r="BA57" s="214">
        <f t="shared" si="133"/>
        <v>0</v>
      </c>
      <c r="BB57" s="214">
        <f>IF(AY57&gt;0,'3. Finanšu-statistiskās konst.'!$C$24*'3. Finanšu-statistiskās konst.'!$C$6,0)</f>
        <v>0</v>
      </c>
      <c r="BC57" s="214">
        <f t="shared" si="134"/>
        <v>0</v>
      </c>
      <c r="BD57" s="216">
        <f t="shared" si="135"/>
        <v>0</v>
      </c>
      <c r="BE57" s="214">
        <f t="shared" si="136"/>
        <v>0</v>
      </c>
      <c r="BG57" s="214">
        <f>IF(AND($E57&gt;0,$F57&gt;0),'2. Datu ievade'!Z58,0)</f>
        <v>0</v>
      </c>
      <c r="BH57" s="216">
        <f t="shared" si="137"/>
        <v>0</v>
      </c>
      <c r="BI57" s="214">
        <f t="shared" si="138"/>
        <v>0</v>
      </c>
      <c r="BJ57" s="266">
        <f>IF(BG57&gt;0,'3. Finanšu-statistiskās konst.'!$C$25*'3. Finanšu-statistiskās konst.'!$C$6,0)</f>
        <v>0</v>
      </c>
      <c r="BK57" s="214">
        <f t="shared" si="139"/>
        <v>0</v>
      </c>
      <c r="BL57" s="216">
        <f t="shared" si="140"/>
        <v>0</v>
      </c>
      <c r="BM57" s="214">
        <f t="shared" si="141"/>
        <v>0</v>
      </c>
      <c r="BO57" s="214">
        <f>IF(AND($E57&gt;0,$F57&gt;0),'2. Datu ievade'!AA58,0)</f>
        <v>0</v>
      </c>
      <c r="BP57" s="216">
        <f t="shared" si="142"/>
        <v>0</v>
      </c>
      <c r="BQ57" s="214">
        <f t="shared" si="143"/>
        <v>0</v>
      </c>
      <c r="BR57" s="214">
        <f>IF(BO57&gt;0,'3. Finanšu-statistiskās konst.'!$C$28*'3. Finanšu-statistiskās konst.'!$C$6,0)</f>
        <v>0</v>
      </c>
      <c r="BS57" s="214">
        <f t="shared" si="144"/>
        <v>0</v>
      </c>
      <c r="BT57" s="216">
        <f t="shared" si="145"/>
        <v>0</v>
      </c>
      <c r="BU57" s="214">
        <f t="shared" si="146"/>
        <v>0</v>
      </c>
      <c r="BW57" s="214">
        <f>IF(AND($E57&gt;0,$F57&gt;0),'2. Datu ievade'!S58,0)</f>
        <v>0</v>
      </c>
      <c r="BX57" s="216">
        <f t="shared" si="147"/>
        <v>0</v>
      </c>
      <c r="BY57" s="214">
        <f t="shared" si="148"/>
        <v>0</v>
      </c>
      <c r="BZ57" s="214">
        <f>IF(BW57&gt;0,'3. Finanšu-statistiskās konst.'!$C$21*'3. Finanšu-statistiskās konst.'!$C$6,0)</f>
        <v>0</v>
      </c>
      <c r="CA57" s="214">
        <f t="shared" si="149"/>
        <v>0</v>
      </c>
      <c r="CB57" s="214">
        <f t="shared" si="150"/>
        <v>0</v>
      </c>
      <c r="CC57" s="214">
        <f t="shared" si="151"/>
        <v>0</v>
      </c>
      <c r="CE57" s="214">
        <f>IF(AND($E57&gt;0,$F57&gt;0),'2. Datu ievade'!AB58,0)</f>
        <v>0</v>
      </c>
      <c r="CF57" s="216">
        <f t="shared" si="152"/>
        <v>0</v>
      </c>
      <c r="CG57" s="214">
        <f t="shared" si="153"/>
        <v>0</v>
      </c>
      <c r="CH57" s="214">
        <f>IF(CE57&gt;0,'3. Finanšu-statistiskās konst.'!$C$29*'3. Finanšu-statistiskās konst.'!$C$6,0)</f>
        <v>0</v>
      </c>
      <c r="CI57" s="214">
        <f t="shared" si="154"/>
        <v>0</v>
      </c>
      <c r="CJ57" s="216">
        <f t="shared" si="155"/>
        <v>0</v>
      </c>
      <c r="CK57" s="214">
        <f t="shared" si="156"/>
        <v>0</v>
      </c>
      <c r="CM57" s="231">
        <f>IF(AND($E57&gt;0,$F57&gt;0),'2. Datu ievade'!AC58,0)</f>
        <v>0</v>
      </c>
      <c r="CN57" s="216">
        <f t="shared" si="157"/>
        <v>0</v>
      </c>
      <c r="CO57" s="232">
        <f t="shared" si="158"/>
        <v>0</v>
      </c>
      <c r="CP57" s="214">
        <f>IF(CM57&gt;0,'3. Finanšu-statistiskās konst.'!$C$30*'3. Finanšu-statistiskās konst.'!$C$6,0)</f>
        <v>0</v>
      </c>
      <c r="CQ57" s="214">
        <f t="shared" si="159"/>
        <v>0</v>
      </c>
      <c r="CR57" s="216">
        <f t="shared" si="160"/>
        <v>0</v>
      </c>
      <c r="CS57" s="214">
        <f t="shared" si="161"/>
        <v>0</v>
      </c>
      <c r="CU57" s="214">
        <f t="shared" si="162"/>
        <v>0</v>
      </c>
      <c r="CV57" s="214">
        <f>IF(AND($E57&gt;0,$F57&gt;0),'2. Datu ievade'!AD58,0)</f>
        <v>0</v>
      </c>
      <c r="CX57" s="214">
        <f t="shared" si="163"/>
        <v>0</v>
      </c>
      <c r="CY57" s="214">
        <f>IF(AND($E57&gt;0,$F57&gt;0),'2. Datu ievade'!AE58,0)</f>
        <v>0</v>
      </c>
      <c r="DA57" s="214">
        <f t="shared" si="164"/>
        <v>0</v>
      </c>
      <c r="DB57" s="214">
        <f>IF(AND($E57&gt;0,$F57&gt;0),'2. Datu ievade'!AF58,0)</f>
        <v>0</v>
      </c>
    </row>
    <row r="58" spans="2:106" ht="14.25" customHeight="1" x14ac:dyDescent="0.25">
      <c r="B58" s="320"/>
      <c r="C58" s="325" t="str">
        <f>'2. Datu ievade'!C19:D19</f>
        <v xml:space="preserve">Lietotāja definēta papildus ģeotelpiskā vienība (citi saldūdeņu biotopi vai upju/ezeru tipi) </v>
      </c>
      <c r="D58" s="326"/>
      <c r="E58" s="213">
        <f>'2. Datu ievade'!E19</f>
        <v>0</v>
      </c>
      <c r="F58" s="214">
        <f>'2. Datu ievade'!F19</f>
        <v>0</v>
      </c>
      <c r="H58" s="231">
        <f>IF(AND($E58&gt;0,$F58&gt;0),'2. Datu ievade'!R59,0)</f>
        <v>0</v>
      </c>
      <c r="I58" s="214">
        <f t="shared" si="109"/>
        <v>0</v>
      </c>
      <c r="J58" s="232">
        <f t="shared" si="110"/>
        <v>0</v>
      </c>
      <c r="K58" s="214">
        <f>IF(H58&gt;0,'3. Finanšu-statistiskās konst.'!$C$19*'3. Finanšu-statistiskās konst.'!$C$6,0)</f>
        <v>0</v>
      </c>
      <c r="L58" s="214">
        <f t="shared" si="111"/>
        <v>0</v>
      </c>
      <c r="M58" s="216">
        <f t="shared" si="112"/>
        <v>0</v>
      </c>
      <c r="N58" s="214">
        <f t="shared" si="113"/>
        <v>0</v>
      </c>
      <c r="P58" s="214">
        <f>IF(AND($E58&gt;0,$F58&gt;0),'2. Datu ievade'!S59,0)</f>
        <v>0</v>
      </c>
      <c r="Q58" s="216">
        <f t="shared" si="114"/>
        <v>0</v>
      </c>
      <c r="R58" s="214">
        <f t="shared" si="115"/>
        <v>0</v>
      </c>
      <c r="S58" s="214">
        <f>IF(P58&gt;0,'3. Finanšu-statistiskās konst.'!$C$21*'3. Finanšu-statistiskās konst.'!$C$6,0)</f>
        <v>0</v>
      </c>
      <c r="T58" s="214">
        <f t="shared" si="116"/>
        <v>0</v>
      </c>
      <c r="U58" s="216">
        <f t="shared" si="117"/>
        <v>0</v>
      </c>
      <c r="V58" s="214">
        <f t="shared" si="118"/>
        <v>0</v>
      </c>
      <c r="X58" s="214">
        <f>IF(AND($E58&gt;0,$F58&gt;0),'2. Datu ievade'!T59,0)</f>
        <v>0</v>
      </c>
      <c r="Y58" s="214">
        <f>IF(X58&gt;0,X58*$E58*$F58*'3. Finanšu-statistiskās konst.'!C$12,0)</f>
        <v>0</v>
      </c>
      <c r="Z58" s="214">
        <f t="shared" si="119"/>
        <v>0</v>
      </c>
      <c r="AB58" s="214">
        <f>IF(AND($E58&gt;0,$F58&gt;0),'2. Datu ievade'!U59,0)</f>
        <v>0</v>
      </c>
      <c r="AC58" s="216">
        <f t="shared" si="120"/>
        <v>0</v>
      </c>
      <c r="AD58" s="214">
        <f t="shared" si="121"/>
        <v>0</v>
      </c>
      <c r="AE58" s="214">
        <f>IF(AB58&gt;0,'3. Finanšu-statistiskās konst.'!$C$22*'3. Finanšu-statistiskās konst.'!$C$6,0)</f>
        <v>0</v>
      </c>
      <c r="AF58" s="214">
        <f t="shared" si="122"/>
        <v>0</v>
      </c>
      <c r="AG58" s="216">
        <f t="shared" si="123"/>
        <v>0</v>
      </c>
      <c r="AH58" s="214">
        <f t="shared" si="124"/>
        <v>0</v>
      </c>
      <c r="AJ58" s="214">
        <f>IF(AND($E58&gt;0,$F58&gt;0),'2. Datu ievade'!W59,0)</f>
        <v>0</v>
      </c>
      <c r="AK58" s="214">
        <f>IF(AJ58&gt;0,AJ58*$E58*'2. Datu ievade'!V59,0)</f>
        <v>0</v>
      </c>
      <c r="AL58" s="214">
        <f>IF(AJ58&gt;0,AK58*'3. Finanšu-statistiskās konst.'!C$13*'3. Finanšu-statistiskās konst.'!$C$6,0)</f>
        <v>0</v>
      </c>
      <c r="AM58" s="214">
        <f t="shared" si="125"/>
        <v>0</v>
      </c>
      <c r="AO58" s="233">
        <f>IF(AND($E58&gt;0,$F58&gt;0),'2. Datu ievade'!X59,0)</f>
        <v>0</v>
      </c>
      <c r="AP58" s="214">
        <f>IF(AND($E58&gt;0,$F58&gt;0),'2. Datu ievade'!T59,0)</f>
        <v>0</v>
      </c>
      <c r="AQ58" s="214">
        <f t="shared" si="126"/>
        <v>0</v>
      </c>
      <c r="AR58" s="216">
        <f t="shared" si="127"/>
        <v>0</v>
      </c>
      <c r="AS58" s="214">
        <f t="shared" si="128"/>
        <v>0</v>
      </c>
      <c r="AT58" s="214">
        <f>IF(AQ58&gt;0,'3. Finanšu-statistiskās konst.'!$C$23*'3. Finanšu-statistiskās konst.'!$C$6,0)</f>
        <v>0</v>
      </c>
      <c r="AU58" s="214">
        <f t="shared" si="129"/>
        <v>0</v>
      </c>
      <c r="AV58" s="216">
        <f t="shared" si="130"/>
        <v>0</v>
      </c>
      <c r="AW58" s="214">
        <f t="shared" si="131"/>
        <v>0</v>
      </c>
      <c r="AY58" s="214">
        <f>IF(AND($E58&gt;0,$F58&gt;0),'2. Datu ievade'!Y59,0)</f>
        <v>0</v>
      </c>
      <c r="AZ58" s="216">
        <f t="shared" si="132"/>
        <v>0</v>
      </c>
      <c r="BA58" s="214">
        <f t="shared" si="133"/>
        <v>0</v>
      </c>
      <c r="BB58" s="214">
        <f>IF(AY58&gt;0,'3. Finanšu-statistiskās konst.'!$C$24*'3. Finanšu-statistiskās konst.'!$C$6,0)</f>
        <v>0</v>
      </c>
      <c r="BC58" s="214">
        <f t="shared" si="134"/>
        <v>0</v>
      </c>
      <c r="BD58" s="216">
        <f t="shared" si="135"/>
        <v>0</v>
      </c>
      <c r="BE58" s="214">
        <f t="shared" si="136"/>
        <v>0</v>
      </c>
      <c r="BG58" s="214">
        <f>IF(AND($E58&gt;0,$F58&gt;0),'2. Datu ievade'!Z59,0)</f>
        <v>0</v>
      </c>
      <c r="BH58" s="216">
        <f t="shared" si="137"/>
        <v>0</v>
      </c>
      <c r="BI58" s="214">
        <f t="shared" si="138"/>
        <v>0</v>
      </c>
      <c r="BJ58" s="266">
        <f>IF(BG58&gt;0,'3. Finanšu-statistiskās konst.'!$C$25*'3. Finanšu-statistiskās konst.'!$C$6,0)</f>
        <v>0</v>
      </c>
      <c r="BK58" s="214">
        <f t="shared" si="139"/>
        <v>0</v>
      </c>
      <c r="BL58" s="216">
        <f t="shared" si="140"/>
        <v>0</v>
      </c>
      <c r="BM58" s="214">
        <f t="shared" si="141"/>
        <v>0</v>
      </c>
      <c r="BO58" s="214">
        <f>IF(AND($E58&gt;0,$F58&gt;0),'2. Datu ievade'!AA59,0)</f>
        <v>0</v>
      </c>
      <c r="BP58" s="216">
        <f t="shared" si="142"/>
        <v>0</v>
      </c>
      <c r="BQ58" s="214">
        <f t="shared" si="143"/>
        <v>0</v>
      </c>
      <c r="BR58" s="214">
        <f>IF(BO58&gt;0,'3. Finanšu-statistiskās konst.'!$C$28*'3. Finanšu-statistiskās konst.'!$C$6,0)</f>
        <v>0</v>
      </c>
      <c r="BS58" s="214">
        <f t="shared" si="144"/>
        <v>0</v>
      </c>
      <c r="BT58" s="216">
        <f t="shared" si="145"/>
        <v>0</v>
      </c>
      <c r="BU58" s="214">
        <f t="shared" si="146"/>
        <v>0</v>
      </c>
      <c r="BW58" s="214">
        <f>IF(AND($E58&gt;0,$F58&gt;0),'2. Datu ievade'!S59,0)</f>
        <v>0</v>
      </c>
      <c r="BX58" s="216">
        <f t="shared" si="147"/>
        <v>0</v>
      </c>
      <c r="BY58" s="214">
        <f t="shared" si="148"/>
        <v>0</v>
      </c>
      <c r="BZ58" s="214">
        <f>IF(BW58&gt;0,'3. Finanšu-statistiskās konst.'!$C$21*'3. Finanšu-statistiskās konst.'!$C$6,0)</f>
        <v>0</v>
      </c>
      <c r="CA58" s="214">
        <f t="shared" si="149"/>
        <v>0</v>
      </c>
      <c r="CB58" s="214">
        <f t="shared" si="150"/>
        <v>0</v>
      </c>
      <c r="CC58" s="214">
        <f t="shared" si="151"/>
        <v>0</v>
      </c>
      <c r="CE58" s="214">
        <f>IF(AND($E58&gt;0,$F58&gt;0),'2. Datu ievade'!AB59,0)</f>
        <v>0</v>
      </c>
      <c r="CF58" s="216">
        <f t="shared" si="152"/>
        <v>0</v>
      </c>
      <c r="CG58" s="214">
        <f t="shared" si="153"/>
        <v>0</v>
      </c>
      <c r="CH58" s="214">
        <f>IF(CE58&gt;0,'3. Finanšu-statistiskās konst.'!$C$29*'3. Finanšu-statistiskās konst.'!$C$6,0)</f>
        <v>0</v>
      </c>
      <c r="CI58" s="214">
        <f t="shared" si="154"/>
        <v>0</v>
      </c>
      <c r="CJ58" s="216">
        <f t="shared" si="155"/>
        <v>0</v>
      </c>
      <c r="CK58" s="214">
        <f t="shared" si="156"/>
        <v>0</v>
      </c>
      <c r="CM58" s="231">
        <f>IF(AND($E58&gt;0,$F58&gt;0),'2. Datu ievade'!AC59,0)</f>
        <v>0</v>
      </c>
      <c r="CN58" s="216">
        <f t="shared" si="157"/>
        <v>0</v>
      </c>
      <c r="CO58" s="232">
        <f t="shared" si="158"/>
        <v>0</v>
      </c>
      <c r="CP58" s="214">
        <f>IF(CM58&gt;0,'3. Finanšu-statistiskās konst.'!$C$30*'3. Finanšu-statistiskās konst.'!$C$6,0)</f>
        <v>0</v>
      </c>
      <c r="CQ58" s="214">
        <f t="shared" si="159"/>
        <v>0</v>
      </c>
      <c r="CR58" s="216">
        <f t="shared" si="160"/>
        <v>0</v>
      </c>
      <c r="CS58" s="214">
        <f t="shared" si="161"/>
        <v>0</v>
      </c>
      <c r="CU58" s="214">
        <f t="shared" si="162"/>
        <v>0</v>
      </c>
      <c r="CV58" s="214">
        <f>IF(AND($E58&gt;0,$F58&gt;0),'2. Datu ievade'!AD59,0)</f>
        <v>0</v>
      </c>
      <c r="CX58" s="214">
        <f t="shared" si="163"/>
        <v>0</v>
      </c>
      <c r="CY58" s="214">
        <f>IF(AND($E58&gt;0,$F58&gt;0),'2. Datu ievade'!AE59,0)</f>
        <v>0</v>
      </c>
      <c r="DA58" s="214">
        <f t="shared" si="164"/>
        <v>0</v>
      </c>
      <c r="DB58" s="214">
        <f>IF(AND($E58&gt;0,$F58&gt;0),'2. Datu ievade'!AF59,0)</f>
        <v>0</v>
      </c>
    </row>
    <row r="59" spans="2:106" ht="14.25" customHeight="1" x14ac:dyDescent="0.25">
      <c r="B59" s="321"/>
      <c r="C59" s="325" t="str">
        <f>'2. Datu ievade'!C20:D20</f>
        <v xml:space="preserve">Lietotāja definēta papildus ģeotelpiskā vienība (citi saldūdeņu biotopi vai upju/ezeru tipi) </v>
      </c>
      <c r="D59" s="326"/>
      <c r="E59" s="213">
        <f>'2. Datu ievade'!E20</f>
        <v>0</v>
      </c>
      <c r="F59" s="214">
        <f>'2. Datu ievade'!F20</f>
        <v>0</v>
      </c>
      <c r="H59" s="231">
        <f>IF(AND($E59&gt;0,$F59&gt;0),'2. Datu ievade'!R60,0)</f>
        <v>0</v>
      </c>
      <c r="I59" s="214">
        <f t="shared" si="109"/>
        <v>0</v>
      </c>
      <c r="J59" s="232">
        <f t="shared" si="110"/>
        <v>0</v>
      </c>
      <c r="K59" s="214">
        <f>IF(H59&gt;0,'3. Finanšu-statistiskās konst.'!$C$19*'3. Finanšu-statistiskās konst.'!$C$6,0)</f>
        <v>0</v>
      </c>
      <c r="L59" s="214">
        <f t="shared" si="111"/>
        <v>0</v>
      </c>
      <c r="M59" s="216">
        <f t="shared" si="112"/>
        <v>0</v>
      </c>
      <c r="N59" s="214">
        <f t="shared" si="113"/>
        <v>0</v>
      </c>
      <c r="P59" s="214">
        <f>IF(AND($E59&gt;0,$F59&gt;0),'2. Datu ievade'!S60,0)</f>
        <v>0</v>
      </c>
      <c r="Q59" s="216">
        <f t="shared" si="114"/>
        <v>0</v>
      </c>
      <c r="R59" s="214">
        <f t="shared" si="115"/>
        <v>0</v>
      </c>
      <c r="S59" s="214">
        <f>IF(P59&gt;0,'3. Finanšu-statistiskās konst.'!$C$21*'3. Finanšu-statistiskās konst.'!$C$6,0)</f>
        <v>0</v>
      </c>
      <c r="T59" s="214">
        <f t="shared" si="116"/>
        <v>0</v>
      </c>
      <c r="U59" s="216">
        <f t="shared" si="117"/>
        <v>0</v>
      </c>
      <c r="V59" s="214">
        <f t="shared" si="118"/>
        <v>0</v>
      </c>
      <c r="X59" s="214">
        <f>IF(AND($E59&gt;0,$F59&gt;0),'2. Datu ievade'!T60,0)</f>
        <v>0</v>
      </c>
      <c r="Y59" s="214">
        <f>IF(X59&gt;0,X59*$E59*$F59*'3. Finanšu-statistiskās konst.'!C$12,0)</f>
        <v>0</v>
      </c>
      <c r="Z59" s="214">
        <f t="shared" si="119"/>
        <v>0</v>
      </c>
      <c r="AB59" s="214">
        <f>IF(AND($E59&gt;0,$F59&gt;0),'2. Datu ievade'!U60,0)</f>
        <v>0</v>
      </c>
      <c r="AC59" s="216">
        <f t="shared" si="120"/>
        <v>0</v>
      </c>
      <c r="AD59" s="214">
        <f t="shared" si="121"/>
        <v>0</v>
      </c>
      <c r="AE59" s="214">
        <f>IF(AB59&gt;0,'3. Finanšu-statistiskās konst.'!$C$22*'3. Finanšu-statistiskās konst.'!$C$6,0)</f>
        <v>0</v>
      </c>
      <c r="AF59" s="214">
        <f t="shared" si="122"/>
        <v>0</v>
      </c>
      <c r="AG59" s="216">
        <f t="shared" si="123"/>
        <v>0</v>
      </c>
      <c r="AH59" s="214">
        <f t="shared" si="124"/>
        <v>0</v>
      </c>
      <c r="AJ59" s="214">
        <f>IF(AND($E59&gt;0,$F59&gt;0),'2. Datu ievade'!W60,0)</f>
        <v>0</v>
      </c>
      <c r="AK59" s="214">
        <f>IF(AJ59&gt;0,AJ59*$E59*'2. Datu ievade'!V60,0)</f>
        <v>0</v>
      </c>
      <c r="AL59" s="214">
        <f>IF(AJ59&gt;0,AK59*'3. Finanšu-statistiskās konst.'!C$13*'3. Finanšu-statistiskās konst.'!$C$6,0)</f>
        <v>0</v>
      </c>
      <c r="AM59" s="214">
        <f t="shared" si="125"/>
        <v>0</v>
      </c>
      <c r="AO59" s="233">
        <f>IF(AND($E59&gt;0,$F59&gt;0),'2. Datu ievade'!X60,0)</f>
        <v>0</v>
      </c>
      <c r="AP59" s="214">
        <f>IF(AND($E59&gt;0,$F59&gt;0),'2. Datu ievade'!T60,0)</f>
        <v>0</v>
      </c>
      <c r="AQ59" s="214">
        <f t="shared" si="126"/>
        <v>0</v>
      </c>
      <c r="AR59" s="216">
        <f t="shared" si="127"/>
        <v>0</v>
      </c>
      <c r="AS59" s="214">
        <f t="shared" si="128"/>
        <v>0</v>
      </c>
      <c r="AT59" s="214">
        <f>IF(AQ59&gt;0,'3. Finanšu-statistiskās konst.'!$C$23*'3. Finanšu-statistiskās konst.'!$C$6,0)</f>
        <v>0</v>
      </c>
      <c r="AU59" s="214">
        <f t="shared" si="129"/>
        <v>0</v>
      </c>
      <c r="AV59" s="216">
        <f t="shared" si="130"/>
        <v>0</v>
      </c>
      <c r="AW59" s="214">
        <f t="shared" si="131"/>
        <v>0</v>
      </c>
      <c r="AY59" s="214">
        <f>IF(AND($E59&gt;0,$F59&gt;0),'2. Datu ievade'!Y60,0)</f>
        <v>0</v>
      </c>
      <c r="AZ59" s="216">
        <f t="shared" si="132"/>
        <v>0</v>
      </c>
      <c r="BA59" s="214">
        <f t="shared" si="133"/>
        <v>0</v>
      </c>
      <c r="BB59" s="214">
        <f>IF(AY59&gt;0,'3. Finanšu-statistiskās konst.'!$C$24*'3. Finanšu-statistiskās konst.'!$C$6,0)</f>
        <v>0</v>
      </c>
      <c r="BC59" s="214">
        <f t="shared" si="134"/>
        <v>0</v>
      </c>
      <c r="BD59" s="216">
        <f t="shared" si="135"/>
        <v>0</v>
      </c>
      <c r="BE59" s="214">
        <f t="shared" si="136"/>
        <v>0</v>
      </c>
      <c r="BG59" s="214">
        <f>IF(AND($E59&gt;0,$F59&gt;0),'2. Datu ievade'!Z60,0)</f>
        <v>0</v>
      </c>
      <c r="BH59" s="216">
        <f t="shared" si="137"/>
        <v>0</v>
      </c>
      <c r="BI59" s="214">
        <f t="shared" si="138"/>
        <v>0</v>
      </c>
      <c r="BJ59" s="266">
        <f>IF(BG59&gt;0,'3. Finanšu-statistiskās konst.'!$C$25*'3. Finanšu-statistiskās konst.'!$C$6,0)</f>
        <v>0</v>
      </c>
      <c r="BK59" s="214">
        <f t="shared" si="139"/>
        <v>0</v>
      </c>
      <c r="BL59" s="216">
        <f t="shared" si="140"/>
        <v>0</v>
      </c>
      <c r="BM59" s="214">
        <f t="shared" si="141"/>
        <v>0</v>
      </c>
      <c r="BO59" s="214">
        <f>IF(AND($E59&gt;0,$F59&gt;0),'2. Datu ievade'!AA60,0)</f>
        <v>0</v>
      </c>
      <c r="BP59" s="216">
        <f t="shared" si="142"/>
        <v>0</v>
      </c>
      <c r="BQ59" s="214">
        <f t="shared" si="143"/>
        <v>0</v>
      </c>
      <c r="BR59" s="214">
        <f>IF(BO59&gt;0,'3. Finanšu-statistiskās konst.'!$C$28*'3. Finanšu-statistiskās konst.'!$C$6,0)</f>
        <v>0</v>
      </c>
      <c r="BS59" s="214">
        <f t="shared" si="144"/>
        <v>0</v>
      </c>
      <c r="BT59" s="216">
        <f t="shared" si="145"/>
        <v>0</v>
      </c>
      <c r="BU59" s="214">
        <f t="shared" si="146"/>
        <v>0</v>
      </c>
      <c r="BW59" s="214">
        <f>IF(AND($E59&gt;0,$F59&gt;0),'2. Datu ievade'!S60,0)</f>
        <v>0</v>
      </c>
      <c r="BX59" s="216">
        <f t="shared" si="147"/>
        <v>0</v>
      </c>
      <c r="BY59" s="214">
        <f t="shared" si="148"/>
        <v>0</v>
      </c>
      <c r="BZ59" s="214">
        <f>IF(BW59&gt;0,'3. Finanšu-statistiskās konst.'!$C$21*'3. Finanšu-statistiskās konst.'!$C$6,0)</f>
        <v>0</v>
      </c>
      <c r="CA59" s="214">
        <f t="shared" si="149"/>
        <v>0</v>
      </c>
      <c r="CB59" s="214">
        <f t="shared" si="150"/>
        <v>0</v>
      </c>
      <c r="CC59" s="214">
        <f t="shared" si="151"/>
        <v>0</v>
      </c>
      <c r="CE59" s="214">
        <f>IF(AND($E59&gt;0,$F59&gt;0),'2. Datu ievade'!AB60,0)</f>
        <v>0</v>
      </c>
      <c r="CF59" s="216">
        <f t="shared" si="152"/>
        <v>0</v>
      </c>
      <c r="CG59" s="214">
        <f t="shared" si="153"/>
        <v>0</v>
      </c>
      <c r="CH59" s="214">
        <f>IF(CE59&gt;0,'3. Finanšu-statistiskās konst.'!$C$29*'3. Finanšu-statistiskās konst.'!$C$6,0)</f>
        <v>0</v>
      </c>
      <c r="CI59" s="214">
        <f t="shared" si="154"/>
        <v>0</v>
      </c>
      <c r="CJ59" s="216">
        <f t="shared" si="155"/>
        <v>0</v>
      </c>
      <c r="CK59" s="214">
        <f t="shared" si="156"/>
        <v>0</v>
      </c>
      <c r="CM59" s="231">
        <f>IF(AND($E59&gt;0,$F59&gt;0),'2. Datu ievade'!AC60,0)</f>
        <v>0</v>
      </c>
      <c r="CN59" s="216">
        <f t="shared" si="157"/>
        <v>0</v>
      </c>
      <c r="CO59" s="232">
        <f t="shared" si="158"/>
        <v>0</v>
      </c>
      <c r="CP59" s="214">
        <f>IF(CM59&gt;0,'3. Finanšu-statistiskās konst.'!$C$30*'3. Finanšu-statistiskās konst.'!$C$6,0)</f>
        <v>0</v>
      </c>
      <c r="CQ59" s="214">
        <f t="shared" si="159"/>
        <v>0</v>
      </c>
      <c r="CR59" s="216">
        <f t="shared" si="160"/>
        <v>0</v>
      </c>
      <c r="CS59" s="214">
        <f t="shared" si="161"/>
        <v>0</v>
      </c>
      <c r="CU59" s="214">
        <f t="shared" si="162"/>
        <v>0</v>
      </c>
      <c r="CV59" s="214">
        <f>IF(AND($E59&gt;0,$F59&gt;0),'2. Datu ievade'!AD60,0)</f>
        <v>0</v>
      </c>
      <c r="CX59" s="214">
        <f t="shared" si="163"/>
        <v>0</v>
      </c>
      <c r="CY59" s="214">
        <f>IF(AND($E59&gt;0,$F59&gt;0),'2. Datu ievade'!AE60,0)</f>
        <v>0</v>
      </c>
      <c r="DA59" s="214">
        <f t="shared" si="164"/>
        <v>0</v>
      </c>
      <c r="DB59" s="214">
        <f>IF(AND($E59&gt;0,$F59&gt;0),'2. Datu ievade'!AF60,0)</f>
        <v>0</v>
      </c>
    </row>
    <row r="60" spans="2:106" ht="14.25" customHeight="1" x14ac:dyDescent="0.25">
      <c r="B60" s="327" t="str">
        <f>'2. Datu ievade'!B61</f>
        <v>Meži</v>
      </c>
      <c r="C60" s="331" t="str">
        <f>'2. Datu ievade'!C61</f>
        <v>Mežainas piejūras kāpas (biotops 2180)/Veci vai dabiski boreāli meži (biotops 9010*)</v>
      </c>
      <c r="D60" s="156" t="str">
        <f>'2. Datu ievade'!D61</f>
        <v>pieaugusi un pāraugusi audze</v>
      </c>
      <c r="E60" s="213">
        <f>'2. Datu ievade'!E21</f>
        <v>1</v>
      </c>
      <c r="F60" s="214">
        <f>'2. Datu ievade'!F21</f>
        <v>12.05</v>
      </c>
      <c r="H60" s="231">
        <f>IF(AND($E60&gt;0,$F60&gt;0),'2. Datu ievade'!R61,0)</f>
        <v>1</v>
      </c>
      <c r="I60" s="214">
        <f t="shared" si="109"/>
        <v>777.10450000000003</v>
      </c>
      <c r="J60" s="232">
        <f t="shared" si="110"/>
        <v>12.05</v>
      </c>
      <c r="K60" s="266">
        <f>IF(H60&gt;0,'3. Finanšu-statistiskās konst.'!$C$20*'3. Finanšu-statistiskās konst.'!$C$6,0)</f>
        <v>64.489999999999995</v>
      </c>
      <c r="L60" s="214">
        <f t="shared" si="111"/>
        <v>46.038831344424196</v>
      </c>
      <c r="M60" s="216">
        <f t="shared" si="112"/>
        <v>554.76791770031161</v>
      </c>
      <c r="N60" s="214">
        <f t="shared" si="113"/>
        <v>46.038831344424196</v>
      </c>
      <c r="P60" s="214">
        <f>IF(AND($E60&gt;0,$F60&gt;0),'2. Datu ievade'!S61,0)</f>
        <v>0</v>
      </c>
      <c r="Q60" s="216">
        <f t="shared" si="114"/>
        <v>0</v>
      </c>
      <c r="R60" s="214">
        <f t="shared" si="115"/>
        <v>0</v>
      </c>
      <c r="S60" s="214">
        <f>IF(P60&gt;0,'3. Finanšu-statistiskās konst.'!$C$21*'3. Finanšu-statistiskās konst.'!$C$6,0)</f>
        <v>0</v>
      </c>
      <c r="T60" s="214">
        <f t="shared" si="116"/>
        <v>0</v>
      </c>
      <c r="U60" s="216">
        <f t="shared" si="117"/>
        <v>0</v>
      </c>
      <c r="V60" s="214">
        <f t="shared" si="118"/>
        <v>0</v>
      </c>
      <c r="X60" s="214">
        <f>IF(AND($E60&gt;0,$F60&gt;0),'2. Datu ievade'!T61,0)</f>
        <v>0.7</v>
      </c>
      <c r="Y60" s="214">
        <f>IF(X60&gt;0,X60*$E60*$F60*'3. Finanšu-statistiskās konst.'!C$12,0)</f>
        <v>205233.67200000002</v>
      </c>
      <c r="Z60" s="214">
        <f t="shared" si="119"/>
        <v>17031.84</v>
      </c>
      <c r="AB60" s="214">
        <f>IF(AND($E60&gt;0,$F60&gt;0),'2. Datu ievade'!U61,0)</f>
        <v>0</v>
      </c>
      <c r="AC60" s="216">
        <f t="shared" si="120"/>
        <v>0</v>
      </c>
      <c r="AD60" s="214">
        <f t="shared" si="121"/>
        <v>0</v>
      </c>
      <c r="AE60" s="214">
        <f>IF(AB60&gt;0,'3. Finanšu-statistiskās konst.'!$C$22*'3. Finanšu-statistiskās konst.'!$C$6,0)</f>
        <v>0</v>
      </c>
      <c r="AF60" s="214">
        <f t="shared" si="122"/>
        <v>0</v>
      </c>
      <c r="AG60" s="216">
        <f t="shared" si="123"/>
        <v>0</v>
      </c>
      <c r="AH60" s="214">
        <f t="shared" si="124"/>
        <v>0</v>
      </c>
      <c r="AJ60" s="214">
        <f>IF(AND($E60&gt;0,$F60&gt;0),'2. Datu ievade'!W61,0)</f>
        <v>0</v>
      </c>
      <c r="AK60" s="214">
        <f>IF(AJ60&gt;0,AJ60*$E60*'2. Datu ievade'!V61,0)</f>
        <v>0</v>
      </c>
      <c r="AL60" s="214">
        <f>IF(AJ60&gt;0,AK60*'3. Finanšu-statistiskās konst.'!C$13*'3. Finanšu-statistiskās konst.'!$C$6,0)</f>
        <v>0</v>
      </c>
      <c r="AM60" s="214">
        <f t="shared" si="125"/>
        <v>0</v>
      </c>
      <c r="AO60" s="233">
        <f>IF(AND($E60&gt;0,$F60&gt;0),'2. Datu ievade'!X61,0)</f>
        <v>2</v>
      </c>
      <c r="AP60" s="214">
        <f>IF(AND($E60&gt;0,$F60&gt;0),'2. Datu ievade'!T61,0)</f>
        <v>0.7</v>
      </c>
      <c r="AQ60" s="214">
        <f t="shared" si="126"/>
        <v>1.4</v>
      </c>
      <c r="AR60" s="216">
        <f t="shared" si="127"/>
        <v>1759.3000000000002</v>
      </c>
      <c r="AS60" s="214">
        <f t="shared" si="128"/>
        <v>16.87</v>
      </c>
      <c r="AT60" s="214">
        <f>IF(AQ60&gt;0,'3. Finanšu-statistiskās konst.'!$C$23*'3. Finanšu-statistiskās konst.'!$C$6,0)</f>
        <v>146</v>
      </c>
      <c r="AU60" s="214">
        <f t="shared" si="129"/>
        <v>96.293013555787283</v>
      </c>
      <c r="AV60" s="216">
        <f t="shared" si="130"/>
        <v>1624.4631386861315</v>
      </c>
      <c r="AW60" s="214">
        <f t="shared" si="131"/>
        <v>134.8102189781022</v>
      </c>
      <c r="AY60" s="214">
        <f>IF(AND($E60&gt;0,$F60&gt;0),'2. Datu ievade'!Y61,0)</f>
        <v>1</v>
      </c>
      <c r="AZ60" s="216">
        <f t="shared" si="132"/>
        <v>83055.227500000008</v>
      </c>
      <c r="BA60" s="214">
        <f t="shared" si="133"/>
        <v>12.05</v>
      </c>
      <c r="BB60" s="214">
        <f>IF(AY60&gt;0,'3. Finanšu-statistiskās konst.'!$C$24*'3. Finanšu-statistiskās konst.'!$C$6,0)</f>
        <v>6892.55</v>
      </c>
      <c r="BC60" s="214">
        <f t="shared" si="134"/>
        <v>4893.2968223300177</v>
      </c>
      <c r="BD60" s="216">
        <f t="shared" si="135"/>
        <v>58964.22670907672</v>
      </c>
      <c r="BE60" s="214">
        <f t="shared" si="136"/>
        <v>4893.2968223300177</v>
      </c>
      <c r="BG60" s="214">
        <f>IF(AND($E60&gt;0,$F60&gt;0),'2. Datu ievade'!Z61,0)</f>
        <v>2</v>
      </c>
      <c r="BH60" s="216">
        <f t="shared" si="137"/>
        <v>2959.2390000000005</v>
      </c>
      <c r="BI60" s="214">
        <f t="shared" si="138"/>
        <v>24.1</v>
      </c>
      <c r="BJ60" s="266">
        <f>IF(BG60&gt;0,'3. Finanšu-statistiskās konst.'!$C$25*'3. Finanšu-statistiskās konst.'!$C$6,0)</f>
        <v>245.58</v>
      </c>
      <c r="BK60" s="214">
        <f t="shared" si="139"/>
        <v>93.495481059336242</v>
      </c>
      <c r="BL60" s="216">
        <f t="shared" si="140"/>
        <v>2253.2410935300036</v>
      </c>
      <c r="BM60" s="214">
        <f t="shared" si="141"/>
        <v>186.99096211867248</v>
      </c>
      <c r="BO60" s="214">
        <f>IF(AND($E60&gt;0,$F60&gt;0),'2. Datu ievade'!AA61,0)</f>
        <v>3</v>
      </c>
      <c r="BP60" s="216">
        <f t="shared" si="142"/>
        <v>1665.31</v>
      </c>
      <c r="BQ60" s="214">
        <f t="shared" si="143"/>
        <v>36.150000000000006</v>
      </c>
      <c r="BR60" s="214">
        <f>IF(BO60&gt;0,'3. Finanšu-statistiskās konst.'!$C$28*'3. Finanšu-statistiskās konst.'!$C$6,0)</f>
        <v>138.19999999999999</v>
      </c>
      <c r="BS60" s="214">
        <f t="shared" si="144"/>
        <v>57.280725546702811</v>
      </c>
      <c r="BT60" s="216">
        <f t="shared" si="145"/>
        <v>2070.6982285133067</v>
      </c>
      <c r="BU60" s="214">
        <f t="shared" si="146"/>
        <v>171.84217664010842</v>
      </c>
      <c r="BW60" s="214">
        <f>IF(AND($E60&gt;0,$F60&gt;0),'2. Datu ievade'!S61,0)</f>
        <v>0</v>
      </c>
      <c r="BX60" s="216">
        <f t="shared" si="147"/>
        <v>0</v>
      </c>
      <c r="BY60" s="214">
        <f t="shared" si="148"/>
        <v>0</v>
      </c>
      <c r="BZ60" s="214">
        <f>IF(BW60&gt;0,'3. Finanšu-statistiskās konst.'!$C$21*'3. Finanšu-statistiskās konst.'!$C$6,0)</f>
        <v>0</v>
      </c>
      <c r="CA60" s="214">
        <f t="shared" si="149"/>
        <v>0</v>
      </c>
      <c r="CB60" s="214">
        <f t="shared" si="150"/>
        <v>0</v>
      </c>
      <c r="CC60" s="214">
        <f t="shared" si="151"/>
        <v>0</v>
      </c>
      <c r="CE60" s="214">
        <f>IF(AND($E60&gt;0,$F60&gt;0),'2. Datu ievade'!AB61,0)</f>
        <v>3</v>
      </c>
      <c r="CF60" s="216">
        <f t="shared" si="152"/>
        <v>5980.4150000000009</v>
      </c>
      <c r="CG60" s="214">
        <f t="shared" si="153"/>
        <v>36.150000000000006</v>
      </c>
      <c r="CH60" s="214">
        <f>IF(CE60&gt;0,'3. Finanšu-statistiskās konst.'!$C$29*'3. Finanšu-statistiskās konst.'!$C$6,0)</f>
        <v>496.3</v>
      </c>
      <c r="CI60" s="214">
        <f t="shared" si="154"/>
        <v>146.99446856250916</v>
      </c>
      <c r="CJ60" s="216">
        <f t="shared" si="155"/>
        <v>5313.850038534707</v>
      </c>
      <c r="CK60" s="214">
        <f t="shared" si="156"/>
        <v>440.98340568752752</v>
      </c>
      <c r="CM60" s="231">
        <f>IF(AND($E60&gt;0,$F60&gt;0),'2. Datu ievade'!AC61,0)</f>
        <v>2.9</v>
      </c>
      <c r="CN60" s="216">
        <f t="shared" si="157"/>
        <v>21573.115000000002</v>
      </c>
      <c r="CO60" s="232">
        <f t="shared" si="158"/>
        <v>34.945</v>
      </c>
      <c r="CP60" s="214">
        <f>IF(CM60&gt;0,'3. Finanšu-statistiskās konst.'!$C$30*'3. Finanšu-statistiskās konst.'!$C$6,0)</f>
        <v>1790.3</v>
      </c>
      <c r="CQ60" s="214">
        <f t="shared" si="159"/>
        <v>235.36993348576181</v>
      </c>
      <c r="CR60" s="216">
        <f t="shared" si="160"/>
        <v>8225.002325659947</v>
      </c>
      <c r="CS60" s="214">
        <f t="shared" si="161"/>
        <v>682.5728071087093</v>
      </c>
      <c r="CU60" s="214">
        <f t="shared" si="162"/>
        <v>0</v>
      </c>
      <c r="CV60" s="214">
        <f>IF(AND($E60&gt;0,$F60&gt;0),'2. Datu ievade'!AD61,0)</f>
        <v>0</v>
      </c>
      <c r="CX60" s="214">
        <f t="shared" si="163"/>
        <v>0</v>
      </c>
      <c r="CY60" s="214">
        <f>IF(AND($E60&gt;0,$F60&gt;0),'2. Datu ievade'!AE61,0)</f>
        <v>0</v>
      </c>
      <c r="DA60" s="214">
        <f t="shared" si="164"/>
        <v>0</v>
      </c>
      <c r="DB60" s="214">
        <f>IF(AND($E60&gt;0,$F60&gt;0),'2. Datu ievade'!AF61,0)</f>
        <v>0</v>
      </c>
    </row>
    <row r="61" spans="2:106" x14ac:dyDescent="0.25">
      <c r="B61" s="328"/>
      <c r="C61" s="331"/>
      <c r="D61" s="156" t="str">
        <f>'2. Datu ievade'!D62</f>
        <v>vidēja vecuma un briestaudzes</v>
      </c>
      <c r="E61" s="213">
        <f>'2. Datu ievade'!E22</f>
        <v>1</v>
      </c>
      <c r="F61" s="214">
        <f>'2. Datu ievade'!F22</f>
        <v>12.43</v>
      </c>
      <c r="H61" s="231">
        <f>IF(AND($E61&gt;0,$F61&gt;0),'2. Datu ievade'!R62,0)</f>
        <v>1.5</v>
      </c>
      <c r="I61" s="214">
        <f t="shared" si="109"/>
        <v>801.61069999999995</v>
      </c>
      <c r="J61" s="232">
        <f t="shared" si="110"/>
        <v>18.645</v>
      </c>
      <c r="K61" s="266">
        <f>IF(H61&gt;0,'3. Finanšu-statistiskās konst.'!$C$20*'3. Finanšu-statistiskās konst.'!$C$6,0)</f>
        <v>64.489999999999995</v>
      </c>
      <c r="L61" s="214">
        <f t="shared" si="111"/>
        <v>46.038831344424196</v>
      </c>
      <c r="M61" s="216">
        <f t="shared" si="112"/>
        <v>858.39401041678911</v>
      </c>
      <c r="N61" s="214">
        <f t="shared" si="113"/>
        <v>69.058247016636301</v>
      </c>
      <c r="P61" s="214">
        <f>IF(AND($E61&gt;0,$F61&gt;0),'2. Datu ievade'!S62,0)</f>
        <v>0</v>
      </c>
      <c r="Q61" s="216">
        <f t="shared" si="114"/>
        <v>0</v>
      </c>
      <c r="R61" s="214">
        <f t="shared" si="115"/>
        <v>0</v>
      </c>
      <c r="S61" s="214">
        <f>IF(P61&gt;0,'3. Finanšu-statistiskās konst.'!$C$21*'3. Finanšu-statistiskās konst.'!$C$6,0)</f>
        <v>0</v>
      </c>
      <c r="T61" s="214">
        <f t="shared" si="116"/>
        <v>0</v>
      </c>
      <c r="U61" s="216">
        <f t="shared" si="117"/>
        <v>0</v>
      </c>
      <c r="V61" s="214">
        <f t="shared" si="118"/>
        <v>0</v>
      </c>
      <c r="X61" s="214">
        <f>IF(AND($E61&gt;0,$F61&gt;0),'2. Datu ievade'!T62,0)</f>
        <v>0.8</v>
      </c>
      <c r="Y61" s="214">
        <f>IF(X61&gt;0,X61*$E61*$F61*'3. Finanšu-statistiskās konst.'!C$12,0)</f>
        <v>241949.45280000003</v>
      </c>
      <c r="Z61" s="214">
        <f t="shared" si="119"/>
        <v>19464.960000000003</v>
      </c>
      <c r="AB61" s="214">
        <f>IF(AND($E61&gt;0,$F61&gt;0),'2. Datu ievade'!U62,0)</f>
        <v>0</v>
      </c>
      <c r="AC61" s="216">
        <f t="shared" si="120"/>
        <v>0</v>
      </c>
      <c r="AD61" s="214">
        <f t="shared" si="121"/>
        <v>0</v>
      </c>
      <c r="AE61" s="214">
        <f>IF(AB61&gt;0,'3. Finanšu-statistiskās konst.'!$C$22*'3. Finanšu-statistiskās konst.'!$C$6,0)</f>
        <v>0</v>
      </c>
      <c r="AF61" s="214">
        <f t="shared" si="122"/>
        <v>0</v>
      </c>
      <c r="AG61" s="216">
        <f t="shared" si="123"/>
        <v>0</v>
      </c>
      <c r="AH61" s="214">
        <f t="shared" si="124"/>
        <v>0</v>
      </c>
      <c r="AJ61" s="214">
        <f>IF(AND($E61&gt;0,$F61&gt;0),'2. Datu ievade'!W62,0)</f>
        <v>0</v>
      </c>
      <c r="AK61" s="214">
        <f>IF(AJ61&gt;0,AJ61*$E61*'2. Datu ievade'!V62,0)</f>
        <v>0</v>
      </c>
      <c r="AL61" s="214">
        <f>IF(AJ61&gt;0,AK61*'3. Finanšu-statistiskās konst.'!C$13*'3. Finanšu-statistiskās konst.'!$C$6,0)</f>
        <v>0</v>
      </c>
      <c r="AM61" s="214">
        <f t="shared" si="125"/>
        <v>0</v>
      </c>
      <c r="AO61" s="233">
        <f>IF(AND($E61&gt;0,$F61&gt;0),'2. Datu ievade'!X62,0)</f>
        <v>2</v>
      </c>
      <c r="AP61" s="214">
        <f>IF(AND($E61&gt;0,$F61&gt;0),'2. Datu ievade'!T62,0)</f>
        <v>0.8</v>
      </c>
      <c r="AQ61" s="214">
        <f t="shared" si="126"/>
        <v>1.6</v>
      </c>
      <c r="AR61" s="216">
        <f t="shared" si="127"/>
        <v>1814.78</v>
      </c>
      <c r="AS61" s="214">
        <f t="shared" si="128"/>
        <v>19.888000000000002</v>
      </c>
      <c r="AT61" s="214">
        <f>IF(AQ61&gt;0,'3. Finanšu-statistiskās konst.'!$C$23*'3. Finanšu-statistiskās konst.'!$C$6,0)</f>
        <v>146</v>
      </c>
      <c r="AU61" s="214">
        <f t="shared" si="129"/>
        <v>96.293013555787283</v>
      </c>
      <c r="AV61" s="216">
        <f t="shared" si="130"/>
        <v>1915.0754535974977</v>
      </c>
      <c r="AW61" s="214">
        <f t="shared" si="131"/>
        <v>154.06882168925966</v>
      </c>
      <c r="AY61" s="214">
        <f>IF(AND($E61&gt;0,$F61&gt;0),'2. Datu ievade'!Y62,0)</f>
        <v>2</v>
      </c>
      <c r="AZ61" s="216">
        <f t="shared" si="132"/>
        <v>85674.396500000003</v>
      </c>
      <c r="BA61" s="214">
        <f t="shared" si="133"/>
        <v>24.86</v>
      </c>
      <c r="BB61" s="214">
        <f>IF(AY61&gt;0,'3. Finanšu-statistiskās konst.'!$C$24*'3. Finanšu-statistiskās konst.'!$C$6,0)</f>
        <v>6892.55</v>
      </c>
      <c r="BC61" s="214">
        <f t="shared" si="134"/>
        <v>4893.2968223300177</v>
      </c>
      <c r="BD61" s="216">
        <f t="shared" si="135"/>
        <v>121647.35900312423</v>
      </c>
      <c r="BE61" s="214">
        <f t="shared" si="136"/>
        <v>9786.5936446600354</v>
      </c>
      <c r="BG61" s="214">
        <f>IF(AND($E61&gt;0,$F61&gt;0),'2. Datu ievade'!Z62,0)</f>
        <v>3</v>
      </c>
      <c r="BH61" s="216">
        <f t="shared" si="137"/>
        <v>3052.5594000000001</v>
      </c>
      <c r="BI61" s="214">
        <f t="shared" si="138"/>
        <v>37.29</v>
      </c>
      <c r="BJ61" s="266">
        <f>IF(BG61&gt;0,'3. Finanšu-statistiskās konst.'!$C$25*'3. Finanšu-statistiskās konst.'!$C$6,0)</f>
        <v>245.58</v>
      </c>
      <c r="BK61" s="214">
        <f t="shared" si="139"/>
        <v>93.495481059336242</v>
      </c>
      <c r="BL61" s="216">
        <f t="shared" si="140"/>
        <v>3486.4464887026484</v>
      </c>
      <c r="BM61" s="214">
        <f t="shared" si="141"/>
        <v>280.4864431780087</v>
      </c>
      <c r="BO61" s="214">
        <f>IF(AND($E61&gt;0,$F61&gt;0),'2. Datu ievade'!AA62,0)</f>
        <v>3</v>
      </c>
      <c r="BP61" s="216">
        <f t="shared" si="142"/>
        <v>1717.8259999999998</v>
      </c>
      <c r="BQ61" s="214">
        <f t="shared" si="143"/>
        <v>37.29</v>
      </c>
      <c r="BR61" s="214">
        <f>IF(BO61&gt;0,'3. Finanšu-statistiskās konst.'!$C$28*'3. Finanšu-statistiskās konst.'!$C$6,0)</f>
        <v>138.19999999999999</v>
      </c>
      <c r="BS61" s="214">
        <f t="shared" si="144"/>
        <v>57.280725546702811</v>
      </c>
      <c r="BT61" s="216">
        <f t="shared" si="145"/>
        <v>2135.9982556365476</v>
      </c>
      <c r="BU61" s="214">
        <f t="shared" si="146"/>
        <v>171.84217664010842</v>
      </c>
      <c r="BW61" s="214">
        <f>IF(AND($E61&gt;0,$F61&gt;0),'2. Datu ievade'!S62,0)</f>
        <v>0</v>
      </c>
      <c r="BX61" s="216">
        <f t="shared" si="147"/>
        <v>0</v>
      </c>
      <c r="BY61" s="214">
        <f t="shared" si="148"/>
        <v>0</v>
      </c>
      <c r="BZ61" s="214">
        <f>IF(BW61&gt;0,'3. Finanšu-statistiskās konst.'!$C$21*'3. Finanšu-statistiskās konst.'!$C$6,0)</f>
        <v>0</v>
      </c>
      <c r="CA61" s="214">
        <f t="shared" si="149"/>
        <v>0</v>
      </c>
      <c r="CB61" s="214">
        <f t="shared" si="150"/>
        <v>0</v>
      </c>
      <c r="CC61" s="214">
        <f t="shared" si="151"/>
        <v>0</v>
      </c>
      <c r="CE61" s="214">
        <f>IF(AND($E61&gt;0,$F61&gt;0),'2. Datu ievade'!AB62,0)</f>
        <v>3</v>
      </c>
      <c r="CF61" s="216">
        <f t="shared" si="152"/>
        <v>6169.009</v>
      </c>
      <c r="CG61" s="214">
        <f t="shared" si="153"/>
        <v>37.29</v>
      </c>
      <c r="CH61" s="214">
        <f>IF(CE61&gt;0,'3. Finanšu-statistiskās konst.'!$C$29*'3. Finanšu-statistiskās konst.'!$C$6,0)</f>
        <v>496.3</v>
      </c>
      <c r="CI61" s="214">
        <f t="shared" si="154"/>
        <v>146.99446856250916</v>
      </c>
      <c r="CJ61" s="216">
        <f t="shared" si="155"/>
        <v>5481.4237326959665</v>
      </c>
      <c r="CK61" s="214">
        <f t="shared" si="156"/>
        <v>440.98340568752747</v>
      </c>
      <c r="CM61" s="231">
        <f>IF(AND($E61&gt;0,$F61&gt;0),'2. Datu ievade'!AC62,0)</f>
        <v>11</v>
      </c>
      <c r="CN61" s="216">
        <f t="shared" si="157"/>
        <v>22253.429</v>
      </c>
      <c r="CO61" s="232">
        <f t="shared" si="158"/>
        <v>136.72999999999999</v>
      </c>
      <c r="CP61" s="214">
        <f>IF(CM61&gt;0,'3. Finanšu-statistiskās konst.'!$C$30*'3. Finanšu-statistiskās konst.'!$C$6,0)</f>
        <v>1790.3</v>
      </c>
      <c r="CQ61" s="214">
        <f t="shared" si="159"/>
        <v>235.36993348576181</v>
      </c>
      <c r="CR61" s="216">
        <f t="shared" si="160"/>
        <v>32182.13100550821</v>
      </c>
      <c r="CS61" s="214">
        <f t="shared" si="161"/>
        <v>2589.0692683433799</v>
      </c>
      <c r="CU61" s="214">
        <f t="shared" si="162"/>
        <v>0</v>
      </c>
      <c r="CV61" s="214">
        <f>IF(AND($E61&gt;0,$F61&gt;0),'2. Datu ievade'!AD62,0)</f>
        <v>0</v>
      </c>
      <c r="CX61" s="214">
        <f t="shared" si="163"/>
        <v>0</v>
      </c>
      <c r="CY61" s="214">
        <f>IF(AND($E61&gt;0,$F61&gt;0),'2. Datu ievade'!AE62,0)</f>
        <v>0</v>
      </c>
      <c r="DA61" s="214">
        <f t="shared" si="164"/>
        <v>0</v>
      </c>
      <c r="DB61" s="214">
        <f>IF(AND($E61&gt;0,$F61&gt;0),'2. Datu ievade'!AF62,0)</f>
        <v>0</v>
      </c>
    </row>
    <row r="62" spans="2:106" ht="14.25" customHeight="1" x14ac:dyDescent="0.25">
      <c r="B62" s="328"/>
      <c r="C62" s="331" t="str">
        <f>'2. Datu ievade'!C63</f>
        <v>Mežainas piejūras kāpas (biotops 2180)</v>
      </c>
      <c r="D62" s="156" t="str">
        <f>'2. Datu ievade'!D63</f>
        <v>pieaugusi un pāraugusi audze</v>
      </c>
      <c r="E62" s="213">
        <f>'2. Datu ievade'!E23</f>
        <v>1</v>
      </c>
      <c r="F62" s="214">
        <f>'2. Datu ievade'!F23</f>
        <v>13.39</v>
      </c>
      <c r="H62" s="231">
        <f>IF(AND($E62&gt;0,$F62&gt;0),'2. Datu ievade'!R63,0)</f>
        <v>1.5</v>
      </c>
      <c r="I62" s="214">
        <f t="shared" si="109"/>
        <v>863.52109999999993</v>
      </c>
      <c r="J62" s="232">
        <f t="shared" si="110"/>
        <v>20.085000000000001</v>
      </c>
      <c r="K62" s="266">
        <f>IF(H62&gt;0,'3. Finanšu-statistiskās konst.'!$C$20*'3. Finanšu-statistiskās konst.'!$C$6,0)</f>
        <v>64.489999999999995</v>
      </c>
      <c r="L62" s="214">
        <f t="shared" si="111"/>
        <v>46.038831344424196</v>
      </c>
      <c r="M62" s="216">
        <f t="shared" si="112"/>
        <v>924.68992755275997</v>
      </c>
      <c r="N62" s="214">
        <f t="shared" si="113"/>
        <v>69.058247016636287</v>
      </c>
      <c r="P62" s="214">
        <f>IF(AND($E62&gt;0,$F62&gt;0),'2. Datu ievade'!S63,0)</f>
        <v>0</v>
      </c>
      <c r="Q62" s="216">
        <f t="shared" si="114"/>
        <v>0</v>
      </c>
      <c r="R62" s="214">
        <f t="shared" si="115"/>
        <v>0</v>
      </c>
      <c r="S62" s="214">
        <f>IF(P62&gt;0,'3. Finanšu-statistiskās konst.'!$C$21*'3. Finanšu-statistiskās konst.'!$C$6,0)</f>
        <v>0</v>
      </c>
      <c r="T62" s="214">
        <f t="shared" si="116"/>
        <v>0</v>
      </c>
      <c r="U62" s="216">
        <f t="shared" si="117"/>
        <v>0</v>
      </c>
      <c r="V62" s="214">
        <f t="shared" si="118"/>
        <v>0</v>
      </c>
      <c r="X62" s="214">
        <f>IF(AND($E62&gt;0,$F62&gt;0),'2. Datu ievade'!T63,0)</f>
        <v>0.7</v>
      </c>
      <c r="Y62" s="214">
        <f>IF(X62&gt;0,X62*$E62*$F62*'3. Finanšu-statistiskās konst.'!C$12,0)</f>
        <v>228056.3376</v>
      </c>
      <c r="Z62" s="214">
        <f t="shared" si="119"/>
        <v>17031.84</v>
      </c>
      <c r="AB62" s="214">
        <f>IF(AND($E62&gt;0,$F62&gt;0),'2. Datu ievade'!U63,0)</f>
        <v>0</v>
      </c>
      <c r="AC62" s="216">
        <f t="shared" si="120"/>
        <v>0</v>
      </c>
      <c r="AD62" s="214">
        <f t="shared" si="121"/>
        <v>0</v>
      </c>
      <c r="AE62" s="214">
        <f>IF(AB62&gt;0,'3. Finanšu-statistiskās konst.'!$C$22*'3. Finanšu-statistiskās konst.'!$C$6,0)</f>
        <v>0</v>
      </c>
      <c r="AF62" s="214">
        <f t="shared" si="122"/>
        <v>0</v>
      </c>
      <c r="AG62" s="216">
        <f t="shared" si="123"/>
        <v>0</v>
      </c>
      <c r="AH62" s="214">
        <f t="shared" si="124"/>
        <v>0</v>
      </c>
      <c r="AJ62" s="214">
        <f>IF(AND($E62&gt;0,$F62&gt;0),'2. Datu ievade'!W63,0)</f>
        <v>0</v>
      </c>
      <c r="AK62" s="214">
        <f>IF(AJ62&gt;0,AJ62*$E62*'2. Datu ievade'!V63,0)</f>
        <v>0</v>
      </c>
      <c r="AL62" s="214">
        <f>IF(AJ62&gt;0,AK62*'3. Finanšu-statistiskās konst.'!C$13*'3. Finanšu-statistiskās konst.'!$C$6,0)</f>
        <v>0</v>
      </c>
      <c r="AM62" s="214">
        <f t="shared" si="125"/>
        <v>0</v>
      </c>
      <c r="AO62" s="233">
        <f>IF(AND($E62&gt;0,$F62&gt;0),'2. Datu ievade'!X63,0)</f>
        <v>2</v>
      </c>
      <c r="AP62" s="214">
        <f>IF(AND($E62&gt;0,$F62&gt;0),'2. Datu ievade'!T63,0)</f>
        <v>0.7</v>
      </c>
      <c r="AQ62" s="214">
        <f t="shared" si="126"/>
        <v>1.4</v>
      </c>
      <c r="AR62" s="216">
        <f t="shared" si="127"/>
        <v>1954.94</v>
      </c>
      <c r="AS62" s="214">
        <f t="shared" si="128"/>
        <v>18.745999999999999</v>
      </c>
      <c r="AT62" s="214">
        <f>IF(AQ62&gt;0,'3. Finanšu-statistiskās konst.'!$C$23*'3. Finanšu-statistiskās konst.'!$C$6,0)</f>
        <v>146</v>
      </c>
      <c r="AU62" s="214">
        <f t="shared" si="129"/>
        <v>96.293013555787283</v>
      </c>
      <c r="AV62" s="216">
        <f t="shared" si="130"/>
        <v>1805.1088321167883</v>
      </c>
      <c r="AW62" s="214">
        <f t="shared" si="131"/>
        <v>134.8102189781022</v>
      </c>
      <c r="AY62" s="214">
        <f>IF(AND($E62&gt;0,$F62&gt;0),'2. Datu ievade'!Y63,0)</f>
        <v>1</v>
      </c>
      <c r="AZ62" s="216">
        <f t="shared" si="132"/>
        <v>92291.244500000001</v>
      </c>
      <c r="BA62" s="214">
        <f t="shared" si="133"/>
        <v>13.39</v>
      </c>
      <c r="BB62" s="214">
        <f>IF(AY62&gt;0,'3. Finanšu-statistiskās konst.'!$C$24*'3. Finanšu-statistiskās konst.'!$C$6,0)</f>
        <v>6892.55</v>
      </c>
      <c r="BC62" s="214">
        <f t="shared" si="134"/>
        <v>4893.2968223300177</v>
      </c>
      <c r="BD62" s="216">
        <f t="shared" si="135"/>
        <v>65521.244450998936</v>
      </c>
      <c r="BE62" s="214">
        <f t="shared" si="136"/>
        <v>4893.2968223300177</v>
      </c>
      <c r="BG62" s="214">
        <f>IF(AND($E62&gt;0,$F62&gt;0),'2. Datu ievade'!Z63,0)</f>
        <v>2</v>
      </c>
      <c r="BH62" s="216">
        <f t="shared" si="137"/>
        <v>3288.3162000000002</v>
      </c>
      <c r="BI62" s="214">
        <f t="shared" si="138"/>
        <v>26.78</v>
      </c>
      <c r="BJ62" s="266">
        <f>IF(BG62&gt;0,'3. Finanšu-statistiskās konst.'!$C$25*'3. Finanšu-statistiskās konst.'!$C$6,0)</f>
        <v>245.58</v>
      </c>
      <c r="BK62" s="214">
        <f t="shared" si="139"/>
        <v>93.495481059336242</v>
      </c>
      <c r="BL62" s="216">
        <f t="shared" si="140"/>
        <v>2503.8089827690246</v>
      </c>
      <c r="BM62" s="214">
        <f t="shared" si="141"/>
        <v>186.99096211867248</v>
      </c>
      <c r="BO62" s="214">
        <f>IF(AND($E62&gt;0,$F62&gt;0),'2. Datu ievade'!AA63,0)</f>
        <v>3</v>
      </c>
      <c r="BP62" s="216">
        <f t="shared" si="142"/>
        <v>1850.4979999999998</v>
      </c>
      <c r="BQ62" s="214">
        <f t="shared" si="143"/>
        <v>40.17</v>
      </c>
      <c r="BR62" s="214">
        <f>IF(BO62&gt;0,'3. Finanšu-statistiskās konst.'!$C$28*'3. Finanšu-statistiskās konst.'!$C$6,0)</f>
        <v>138.19999999999999</v>
      </c>
      <c r="BS62" s="214">
        <f t="shared" si="144"/>
        <v>57.280725546702811</v>
      </c>
      <c r="BT62" s="216">
        <f t="shared" si="145"/>
        <v>2300.9667452110521</v>
      </c>
      <c r="BU62" s="214">
        <f t="shared" si="146"/>
        <v>171.84217664010845</v>
      </c>
      <c r="BW62" s="214">
        <f>IF(AND($E62&gt;0,$F62&gt;0),'2. Datu ievade'!S63,0)</f>
        <v>0</v>
      </c>
      <c r="BX62" s="216">
        <f t="shared" si="147"/>
        <v>0</v>
      </c>
      <c r="BY62" s="214">
        <f t="shared" si="148"/>
        <v>0</v>
      </c>
      <c r="BZ62" s="214">
        <f>IF(BW62&gt;0,'3. Finanšu-statistiskās konst.'!$C$21*'3. Finanšu-statistiskās konst.'!$C$6,0)</f>
        <v>0</v>
      </c>
      <c r="CA62" s="214">
        <f t="shared" si="149"/>
        <v>0</v>
      </c>
      <c r="CB62" s="214">
        <f t="shared" si="150"/>
        <v>0</v>
      </c>
      <c r="CC62" s="214">
        <f t="shared" si="151"/>
        <v>0</v>
      </c>
      <c r="CE62" s="214">
        <f>IF(AND($E62&gt;0,$F62&gt;0),'2. Datu ievade'!AB63,0)</f>
        <v>3</v>
      </c>
      <c r="CF62" s="216">
        <f t="shared" si="152"/>
        <v>6645.4570000000003</v>
      </c>
      <c r="CG62" s="214">
        <f t="shared" si="153"/>
        <v>40.17</v>
      </c>
      <c r="CH62" s="214">
        <f>IF(CE62&gt;0,'3. Finanšu-statistiskās konst.'!$C$29*'3. Finanšu-statistiskās konst.'!$C$6,0)</f>
        <v>496.3</v>
      </c>
      <c r="CI62" s="214">
        <f t="shared" si="154"/>
        <v>146.99446856250916</v>
      </c>
      <c r="CJ62" s="216">
        <f t="shared" si="155"/>
        <v>5904.7678021559932</v>
      </c>
      <c r="CK62" s="214">
        <f t="shared" si="156"/>
        <v>440.98340568752747</v>
      </c>
      <c r="CM62" s="231">
        <f>IF(AND($E62&gt;0,$F62&gt;0),'2. Datu ievade'!AC63,0)</f>
        <v>2.9</v>
      </c>
      <c r="CN62" s="216">
        <f t="shared" si="157"/>
        <v>23972.117000000002</v>
      </c>
      <c r="CO62" s="232">
        <f t="shared" si="158"/>
        <v>38.831000000000003</v>
      </c>
      <c r="CP62" s="214">
        <f>IF(CM62&gt;0,'3. Finanšu-statistiskās konst.'!$C$30*'3. Finanšu-statistiskās konst.'!$C$6,0)</f>
        <v>1790.3</v>
      </c>
      <c r="CQ62" s="214">
        <f t="shared" si="159"/>
        <v>235.36993348576181</v>
      </c>
      <c r="CR62" s="216">
        <f t="shared" si="160"/>
        <v>9139.6498871856165</v>
      </c>
      <c r="CS62" s="214">
        <f t="shared" si="161"/>
        <v>682.57280710870918</v>
      </c>
      <c r="CU62" s="214">
        <f t="shared" si="162"/>
        <v>0</v>
      </c>
      <c r="CV62" s="214">
        <f>IF(AND($E62&gt;0,$F62&gt;0),'2. Datu ievade'!AD63,0)</f>
        <v>0</v>
      </c>
      <c r="CX62" s="214">
        <f t="shared" si="163"/>
        <v>0</v>
      </c>
      <c r="CY62" s="214">
        <f>IF(AND($E62&gt;0,$F62&gt;0),'2. Datu ievade'!AE63,0)</f>
        <v>0</v>
      </c>
      <c r="DA62" s="214">
        <f t="shared" si="164"/>
        <v>0</v>
      </c>
      <c r="DB62" s="214">
        <f>IF(AND($E62&gt;0,$F62&gt;0),'2. Datu ievade'!AF63,0)</f>
        <v>0</v>
      </c>
    </row>
    <row r="63" spans="2:106" x14ac:dyDescent="0.25">
      <c r="B63" s="328"/>
      <c r="C63" s="331"/>
      <c r="D63" s="156" t="str">
        <f>'2. Datu ievade'!D64</f>
        <v>vidēja vecuma un briestaudzes</v>
      </c>
      <c r="E63" s="213">
        <f>'2. Datu ievade'!E24</f>
        <v>1</v>
      </c>
      <c r="F63" s="214">
        <f>'2. Datu ievade'!F24</f>
        <v>22.85</v>
      </c>
      <c r="H63" s="231">
        <f>IF(AND($E63&gt;0,$F63&gt;0),'2. Datu ievade'!R64,0)</f>
        <v>1.5</v>
      </c>
      <c r="I63" s="214">
        <f t="shared" si="109"/>
        <v>1473.5964999999999</v>
      </c>
      <c r="J63" s="232">
        <f t="shared" si="110"/>
        <v>34.275000000000006</v>
      </c>
      <c r="K63" s="266">
        <f>IF(H63&gt;0,'3. Finanšu-statistiskās konst.'!$C$20*'3. Finanšu-statistiskās konst.'!$C$6,0)</f>
        <v>64.489999999999995</v>
      </c>
      <c r="L63" s="214">
        <f t="shared" si="111"/>
        <v>46.038831344424196</v>
      </c>
      <c r="M63" s="216">
        <f t="shared" si="112"/>
        <v>1577.9809443301397</v>
      </c>
      <c r="N63" s="214">
        <f t="shared" si="113"/>
        <v>69.058247016636301</v>
      </c>
      <c r="P63" s="214">
        <f>IF(AND($E63&gt;0,$F63&gt;0),'2. Datu ievade'!S64,0)</f>
        <v>0</v>
      </c>
      <c r="Q63" s="216">
        <f t="shared" si="114"/>
        <v>0</v>
      </c>
      <c r="R63" s="214">
        <f t="shared" si="115"/>
        <v>0</v>
      </c>
      <c r="S63" s="214">
        <f>IF(P63&gt;0,'3. Finanšu-statistiskās konst.'!$C$21*'3. Finanšu-statistiskās konst.'!$C$6,0)</f>
        <v>0</v>
      </c>
      <c r="T63" s="214">
        <f t="shared" si="116"/>
        <v>0</v>
      </c>
      <c r="U63" s="216">
        <f t="shared" si="117"/>
        <v>0</v>
      </c>
      <c r="V63" s="214">
        <f t="shared" si="118"/>
        <v>0</v>
      </c>
      <c r="X63" s="214">
        <f>IF(AND($E63&gt;0,$F63&gt;0),'2. Datu ievade'!T64,0)</f>
        <v>0.8</v>
      </c>
      <c r="Y63" s="214">
        <f>IF(X63&gt;0,X63*$E63*$F63*'3. Finanšu-statistiskās konst.'!C$12,0)</f>
        <v>444774.33600000007</v>
      </c>
      <c r="Z63" s="214">
        <f t="shared" si="119"/>
        <v>19464.960000000003</v>
      </c>
      <c r="AB63" s="214">
        <f>IF(AND($E63&gt;0,$F63&gt;0),'2. Datu ievade'!U64,0)</f>
        <v>0</v>
      </c>
      <c r="AC63" s="216">
        <f t="shared" si="120"/>
        <v>0</v>
      </c>
      <c r="AD63" s="214">
        <f t="shared" si="121"/>
        <v>0</v>
      </c>
      <c r="AE63" s="214">
        <f>IF(AB63&gt;0,'3. Finanšu-statistiskās konst.'!$C$22*'3. Finanšu-statistiskās konst.'!$C$6,0)</f>
        <v>0</v>
      </c>
      <c r="AF63" s="214">
        <f t="shared" si="122"/>
        <v>0</v>
      </c>
      <c r="AG63" s="216">
        <f t="shared" si="123"/>
        <v>0</v>
      </c>
      <c r="AH63" s="214">
        <f t="shared" si="124"/>
        <v>0</v>
      </c>
      <c r="AJ63" s="214">
        <f>IF(AND($E63&gt;0,$F63&gt;0),'2. Datu ievade'!W64,0)</f>
        <v>0</v>
      </c>
      <c r="AK63" s="214">
        <f>IF(AJ63&gt;0,AJ63*$E63*'2. Datu ievade'!V64,0)</f>
        <v>0</v>
      </c>
      <c r="AL63" s="214">
        <f>IF(AJ63&gt;0,AK63*'3. Finanšu-statistiskās konst.'!C$13*'3. Finanšu-statistiskās konst.'!$C$6,0)</f>
        <v>0</v>
      </c>
      <c r="AM63" s="214">
        <f t="shared" si="125"/>
        <v>0</v>
      </c>
      <c r="AO63" s="233">
        <f>IF(AND($E63&gt;0,$F63&gt;0),'2. Datu ievade'!X64,0)</f>
        <v>2</v>
      </c>
      <c r="AP63" s="214">
        <f>IF(AND($E63&gt;0,$F63&gt;0),'2. Datu ievade'!T64,0)</f>
        <v>0.8</v>
      </c>
      <c r="AQ63" s="214">
        <f t="shared" si="126"/>
        <v>1.6</v>
      </c>
      <c r="AR63" s="216">
        <f t="shared" si="127"/>
        <v>3336.1000000000004</v>
      </c>
      <c r="AS63" s="214">
        <f t="shared" si="128"/>
        <v>36.56</v>
      </c>
      <c r="AT63" s="214">
        <f>IF(AQ63&gt;0,'3. Finanšu-statistiskās konst.'!$C$23*'3. Finanšu-statistiskās konst.'!$C$6,0)</f>
        <v>146</v>
      </c>
      <c r="AU63" s="214">
        <f t="shared" si="129"/>
        <v>96.293013555787283</v>
      </c>
      <c r="AV63" s="216">
        <f t="shared" si="130"/>
        <v>3520.4725755995833</v>
      </c>
      <c r="AW63" s="214">
        <f t="shared" si="131"/>
        <v>154.06882168925966</v>
      </c>
      <c r="AY63" s="214">
        <f>IF(AND($E63&gt;0,$F63&gt;0),'2. Datu ievade'!Y64,0)</f>
        <v>2</v>
      </c>
      <c r="AZ63" s="216">
        <f t="shared" si="132"/>
        <v>157494.76750000002</v>
      </c>
      <c r="BA63" s="214">
        <f t="shared" si="133"/>
        <v>45.7</v>
      </c>
      <c r="BB63" s="214">
        <f>IF(AY63&gt;0,'3. Finanšu-statistiskās konst.'!$C$24*'3. Finanšu-statistiskās konst.'!$C$6,0)</f>
        <v>6892.55</v>
      </c>
      <c r="BC63" s="214">
        <f t="shared" si="134"/>
        <v>4893.2968223300177</v>
      </c>
      <c r="BD63" s="216">
        <f t="shared" si="135"/>
        <v>223623.66478048183</v>
      </c>
      <c r="BE63" s="214">
        <f t="shared" si="136"/>
        <v>9786.5936446600354</v>
      </c>
      <c r="BG63" s="214">
        <f>IF(AND($E63&gt;0,$F63&gt;0),'2. Datu ievade'!Z64,0)</f>
        <v>3</v>
      </c>
      <c r="BH63" s="216">
        <f t="shared" si="137"/>
        <v>5611.5030000000006</v>
      </c>
      <c r="BI63" s="214">
        <f t="shared" si="138"/>
        <v>68.550000000000011</v>
      </c>
      <c r="BJ63" s="266">
        <f>IF(BG63&gt;0,'3. Finanšu-statistiskās konst.'!$C$25*'3. Finanšu-statistiskās konst.'!$C$6,0)</f>
        <v>245.58</v>
      </c>
      <c r="BK63" s="214">
        <f t="shared" si="139"/>
        <v>93.495481059336242</v>
      </c>
      <c r="BL63" s="216">
        <f t="shared" si="140"/>
        <v>6409.1152266175004</v>
      </c>
      <c r="BM63" s="214">
        <f t="shared" si="141"/>
        <v>280.48644317800876</v>
      </c>
      <c r="BO63" s="214">
        <f>IF(AND($E63&gt;0,$F63&gt;0),'2. Datu ievade'!AA64,0)</f>
        <v>3</v>
      </c>
      <c r="BP63" s="216">
        <f t="shared" si="142"/>
        <v>3157.87</v>
      </c>
      <c r="BQ63" s="214">
        <f t="shared" si="143"/>
        <v>68.550000000000011</v>
      </c>
      <c r="BR63" s="214">
        <f>IF(BO63&gt;0,'3. Finanšu-statistiskās konst.'!$C$28*'3. Finanšu-statistiskās konst.'!$C$6,0)</f>
        <v>138.19999999999999</v>
      </c>
      <c r="BS63" s="214">
        <f t="shared" si="144"/>
        <v>57.280725546702811</v>
      </c>
      <c r="BT63" s="216">
        <f t="shared" si="145"/>
        <v>3926.5937362264785</v>
      </c>
      <c r="BU63" s="214">
        <f t="shared" si="146"/>
        <v>171.84217664010845</v>
      </c>
      <c r="BW63" s="214">
        <f>IF(AND($E63&gt;0,$F63&gt;0),'2. Datu ievade'!S64,0)</f>
        <v>0</v>
      </c>
      <c r="BX63" s="216">
        <f t="shared" si="147"/>
        <v>0</v>
      </c>
      <c r="BY63" s="214">
        <f t="shared" si="148"/>
        <v>0</v>
      </c>
      <c r="BZ63" s="214">
        <f>IF(BW63&gt;0,'3. Finanšu-statistiskās konst.'!$C$21*'3. Finanšu-statistiskās konst.'!$C$6,0)</f>
        <v>0</v>
      </c>
      <c r="CA63" s="214">
        <f t="shared" si="149"/>
        <v>0</v>
      </c>
      <c r="CB63" s="214">
        <f t="shared" si="150"/>
        <v>0</v>
      </c>
      <c r="CC63" s="214">
        <f t="shared" si="151"/>
        <v>0</v>
      </c>
      <c r="CE63" s="214">
        <f>IF(AND($E63&gt;0,$F63&gt;0),'2. Datu ievade'!AB64,0)</f>
        <v>4</v>
      </c>
      <c r="CF63" s="216">
        <f t="shared" si="152"/>
        <v>11340.455000000002</v>
      </c>
      <c r="CG63" s="214">
        <f t="shared" si="153"/>
        <v>91.4</v>
      </c>
      <c r="CH63" s="214">
        <f>IF(CE63&gt;0,'3. Finanšu-statistiskās konst.'!$C$29*'3. Finanšu-statistiskās konst.'!$C$6,0)</f>
        <v>496.3</v>
      </c>
      <c r="CI63" s="214">
        <f t="shared" si="154"/>
        <v>146.99446856250916</v>
      </c>
      <c r="CJ63" s="216">
        <f t="shared" si="155"/>
        <v>13435.294426613338</v>
      </c>
      <c r="CK63" s="214">
        <f t="shared" si="156"/>
        <v>587.97787425003662</v>
      </c>
      <c r="CM63" s="231">
        <f>IF(AND($E63&gt;0,$F63&gt;0),'2. Datu ievade'!AC64,0)</f>
        <v>11</v>
      </c>
      <c r="CN63" s="216">
        <f t="shared" si="157"/>
        <v>40908.355000000003</v>
      </c>
      <c r="CO63" s="232">
        <f t="shared" si="158"/>
        <v>251.35000000000002</v>
      </c>
      <c r="CP63" s="214">
        <f>IF(CM63&gt;0,'3. Finanšu-statistiskās konst.'!$C$30*'3. Finanšu-statistiskās konst.'!$C$6,0)</f>
        <v>1790.3</v>
      </c>
      <c r="CQ63" s="214">
        <f t="shared" si="159"/>
        <v>235.36993348576181</v>
      </c>
      <c r="CR63" s="216">
        <f t="shared" si="160"/>
        <v>59160.232781646235</v>
      </c>
      <c r="CS63" s="214">
        <f t="shared" si="161"/>
        <v>2589.0692683433799</v>
      </c>
      <c r="CU63" s="214">
        <f t="shared" si="162"/>
        <v>0</v>
      </c>
      <c r="CV63" s="214">
        <f>IF(AND($E63&gt;0,$F63&gt;0),'2. Datu ievade'!AD64,0)</f>
        <v>0</v>
      </c>
      <c r="CX63" s="214">
        <f t="shared" si="163"/>
        <v>0</v>
      </c>
      <c r="CY63" s="214">
        <f>IF(AND($E63&gt;0,$F63&gt;0),'2. Datu ievade'!AE64,0)</f>
        <v>0</v>
      </c>
      <c r="DA63" s="214">
        <f t="shared" si="164"/>
        <v>0</v>
      </c>
      <c r="DB63" s="214">
        <f>IF(AND($E63&gt;0,$F63&gt;0),'2. Datu ievade'!AF64,0)</f>
        <v>0</v>
      </c>
    </row>
    <row r="64" spans="2:106" ht="14.25" customHeight="1" x14ac:dyDescent="0.25">
      <c r="B64" s="328"/>
      <c r="C64" s="330" t="str">
        <f>'2. Datu ievade'!C25:D25</f>
        <v>Lietotāja definēta papildus ģeotelpiskā vienība (citi meža biotopi un/vai meža tipi)</v>
      </c>
      <c r="D64" s="326"/>
      <c r="E64" s="213">
        <f>'2. Datu ievade'!E25</f>
        <v>0</v>
      </c>
      <c r="F64" s="214">
        <f>'2. Datu ievade'!F25</f>
        <v>0</v>
      </c>
      <c r="H64" s="231">
        <f>IF(AND($E64&gt;0,$F64&gt;0),'2. Datu ievade'!R65,0)</f>
        <v>0</v>
      </c>
      <c r="I64" s="214">
        <f t="shared" si="109"/>
        <v>0</v>
      </c>
      <c r="J64" s="232">
        <f t="shared" si="110"/>
        <v>0</v>
      </c>
      <c r="K64" s="266">
        <f>IF(H64&gt;0,'3. Finanšu-statistiskās konst.'!$C$20*'3. Finanšu-statistiskās konst.'!$C$6,0)</f>
        <v>0</v>
      </c>
      <c r="L64" s="214">
        <f t="shared" si="111"/>
        <v>0</v>
      </c>
      <c r="M64" s="216">
        <f t="shared" si="112"/>
        <v>0</v>
      </c>
      <c r="N64" s="214">
        <f t="shared" si="113"/>
        <v>0</v>
      </c>
      <c r="P64" s="214">
        <f>IF(AND($E64&gt;0,$F64&gt;0),'2. Datu ievade'!S65,0)</f>
        <v>0</v>
      </c>
      <c r="Q64" s="216">
        <f t="shared" si="114"/>
        <v>0</v>
      </c>
      <c r="R64" s="214">
        <f t="shared" si="115"/>
        <v>0</v>
      </c>
      <c r="S64" s="214">
        <f>IF(P64&gt;0,'3. Finanšu-statistiskās konst.'!$C$21*'3. Finanšu-statistiskās konst.'!$C$6,0)</f>
        <v>0</v>
      </c>
      <c r="T64" s="214">
        <f t="shared" si="116"/>
        <v>0</v>
      </c>
      <c r="U64" s="216">
        <f t="shared" si="117"/>
        <v>0</v>
      </c>
      <c r="V64" s="214">
        <f t="shared" si="118"/>
        <v>0</v>
      </c>
      <c r="X64" s="214">
        <f>IF(AND($E64&gt;0,$F64&gt;0),'2. Datu ievade'!T65,0)</f>
        <v>0</v>
      </c>
      <c r="Y64" s="214">
        <f>IF(X64&gt;0,X64*$E64*$F64*'3. Finanšu-statistiskās konst.'!C$12,0)</f>
        <v>0</v>
      </c>
      <c r="Z64" s="214">
        <f t="shared" si="119"/>
        <v>0</v>
      </c>
      <c r="AB64" s="214">
        <f>IF(AND($E64&gt;0,$F64&gt;0),'2. Datu ievade'!U65,0)</f>
        <v>0</v>
      </c>
      <c r="AC64" s="216">
        <f t="shared" si="120"/>
        <v>0</v>
      </c>
      <c r="AD64" s="214">
        <f t="shared" si="121"/>
        <v>0</v>
      </c>
      <c r="AE64" s="214">
        <f>IF(AB64&gt;0,'3. Finanšu-statistiskās konst.'!$C$22*'3. Finanšu-statistiskās konst.'!$C$6,0)</f>
        <v>0</v>
      </c>
      <c r="AF64" s="214">
        <f t="shared" si="122"/>
        <v>0</v>
      </c>
      <c r="AG64" s="216">
        <f t="shared" si="123"/>
        <v>0</v>
      </c>
      <c r="AH64" s="214">
        <f t="shared" si="124"/>
        <v>0</v>
      </c>
      <c r="AJ64" s="214">
        <f>IF(AND($E64&gt;0,$F64&gt;0),'2. Datu ievade'!W65,0)</f>
        <v>0</v>
      </c>
      <c r="AK64" s="214">
        <f>IF(AJ64&gt;0,AJ64*$E64*'2. Datu ievade'!V65,0)</f>
        <v>0</v>
      </c>
      <c r="AL64" s="214">
        <f>IF(AJ64&gt;0,AK64*'3. Finanšu-statistiskās konst.'!C$13*'3. Finanšu-statistiskās konst.'!$C$6,0)</f>
        <v>0</v>
      </c>
      <c r="AM64" s="214">
        <f t="shared" si="125"/>
        <v>0</v>
      </c>
      <c r="AO64" s="233">
        <f>IF(AND($E64&gt;0,$F64&gt;0),'2. Datu ievade'!X65,0)</f>
        <v>0</v>
      </c>
      <c r="AP64" s="214">
        <f>IF(AND($E64&gt;0,$F64&gt;0),'2. Datu ievade'!T65,0)</f>
        <v>0</v>
      </c>
      <c r="AQ64" s="214">
        <f t="shared" si="126"/>
        <v>0</v>
      </c>
      <c r="AR64" s="216">
        <f t="shared" si="127"/>
        <v>0</v>
      </c>
      <c r="AS64" s="214">
        <f t="shared" si="128"/>
        <v>0</v>
      </c>
      <c r="AT64" s="214">
        <f>IF(AQ64&gt;0,'3. Finanšu-statistiskās konst.'!$C$23*'3. Finanšu-statistiskās konst.'!$C$6,0)</f>
        <v>0</v>
      </c>
      <c r="AU64" s="214">
        <f t="shared" si="129"/>
        <v>0</v>
      </c>
      <c r="AV64" s="216">
        <f t="shared" si="130"/>
        <v>0</v>
      </c>
      <c r="AW64" s="214">
        <f t="shared" si="131"/>
        <v>0</v>
      </c>
      <c r="AY64" s="214">
        <f>IF(AND($E64&gt;0,$F64&gt;0),'2. Datu ievade'!Y65,0)</f>
        <v>0</v>
      </c>
      <c r="AZ64" s="216">
        <f t="shared" si="132"/>
        <v>0</v>
      </c>
      <c r="BA64" s="214">
        <f t="shared" si="133"/>
        <v>0</v>
      </c>
      <c r="BB64" s="214">
        <f>IF(AY64&gt;0,'3. Finanšu-statistiskās konst.'!$C$24*'3. Finanšu-statistiskās konst.'!$C$6,0)</f>
        <v>0</v>
      </c>
      <c r="BC64" s="214">
        <f t="shared" si="134"/>
        <v>0</v>
      </c>
      <c r="BD64" s="216">
        <f t="shared" si="135"/>
        <v>0</v>
      </c>
      <c r="BE64" s="214">
        <f t="shared" si="136"/>
        <v>0</v>
      </c>
      <c r="BG64" s="214">
        <f>IF(AND($E64&gt;0,$F64&gt;0),'2. Datu ievade'!Z65,0)</f>
        <v>0</v>
      </c>
      <c r="BH64" s="216">
        <f t="shared" si="137"/>
        <v>0</v>
      </c>
      <c r="BI64" s="214">
        <f t="shared" si="138"/>
        <v>0</v>
      </c>
      <c r="BJ64" s="266">
        <f>IF(BG64&gt;0,'3. Finanšu-statistiskās konst.'!$C$25*'3. Finanšu-statistiskās konst.'!$C$6,0)</f>
        <v>0</v>
      </c>
      <c r="BK64" s="214">
        <f t="shared" si="139"/>
        <v>0</v>
      </c>
      <c r="BL64" s="216">
        <f t="shared" si="140"/>
        <v>0</v>
      </c>
      <c r="BM64" s="214">
        <f t="shared" si="141"/>
        <v>0</v>
      </c>
      <c r="BO64" s="214">
        <f>IF(AND($E64&gt;0,$F64&gt;0),'2. Datu ievade'!AA65,0)</f>
        <v>0</v>
      </c>
      <c r="BP64" s="216">
        <f t="shared" si="142"/>
        <v>0</v>
      </c>
      <c r="BQ64" s="214">
        <f t="shared" si="143"/>
        <v>0</v>
      </c>
      <c r="BR64" s="214">
        <f>IF(BO64&gt;0,'3. Finanšu-statistiskās konst.'!$C$28*'3. Finanšu-statistiskās konst.'!$C$6,0)</f>
        <v>0</v>
      </c>
      <c r="BS64" s="214">
        <f t="shared" si="144"/>
        <v>0</v>
      </c>
      <c r="BT64" s="216">
        <f t="shared" si="145"/>
        <v>0</v>
      </c>
      <c r="BU64" s="214">
        <f t="shared" si="146"/>
        <v>0</v>
      </c>
      <c r="BW64" s="214">
        <f>IF(AND($E64&gt;0,$F64&gt;0),'2. Datu ievade'!S65,0)</f>
        <v>0</v>
      </c>
      <c r="BX64" s="216">
        <f t="shared" si="147"/>
        <v>0</v>
      </c>
      <c r="BY64" s="214">
        <f t="shared" si="148"/>
        <v>0</v>
      </c>
      <c r="BZ64" s="214">
        <f>IF(BW64&gt;0,'3. Finanšu-statistiskās konst.'!$C$21*'3. Finanšu-statistiskās konst.'!$C$6,0)</f>
        <v>0</v>
      </c>
      <c r="CA64" s="214">
        <f t="shared" si="149"/>
        <v>0</v>
      </c>
      <c r="CB64" s="214">
        <f t="shared" si="150"/>
        <v>0</v>
      </c>
      <c r="CC64" s="214">
        <f t="shared" si="151"/>
        <v>0</v>
      </c>
      <c r="CE64" s="214">
        <f>IF(AND($E64&gt;0,$F64&gt;0),'2. Datu ievade'!AB65,0)</f>
        <v>0</v>
      </c>
      <c r="CF64" s="216">
        <f t="shared" si="152"/>
        <v>0</v>
      </c>
      <c r="CG64" s="214">
        <f t="shared" si="153"/>
        <v>0</v>
      </c>
      <c r="CH64" s="214">
        <f>IF(CE64&gt;0,'3. Finanšu-statistiskās konst.'!$C$29*'3. Finanšu-statistiskās konst.'!$C$6,0)</f>
        <v>0</v>
      </c>
      <c r="CI64" s="214">
        <f t="shared" si="154"/>
        <v>0</v>
      </c>
      <c r="CJ64" s="216">
        <f t="shared" si="155"/>
        <v>0</v>
      </c>
      <c r="CK64" s="214">
        <f t="shared" si="156"/>
        <v>0</v>
      </c>
      <c r="CM64" s="231">
        <f>IF(AND($E64&gt;0,$F64&gt;0),'2. Datu ievade'!AC65,0)</f>
        <v>0</v>
      </c>
      <c r="CN64" s="216">
        <f t="shared" si="157"/>
        <v>0</v>
      </c>
      <c r="CO64" s="232">
        <f t="shared" si="158"/>
        <v>0</v>
      </c>
      <c r="CP64" s="214">
        <f>IF(CM64&gt;0,'3. Finanšu-statistiskās konst.'!$C$30*'3. Finanšu-statistiskās konst.'!$C$6,0)</f>
        <v>0</v>
      </c>
      <c r="CQ64" s="214">
        <f t="shared" si="159"/>
        <v>0</v>
      </c>
      <c r="CR64" s="216">
        <f t="shared" si="160"/>
        <v>0</v>
      </c>
      <c r="CS64" s="214">
        <f t="shared" si="161"/>
        <v>0</v>
      </c>
      <c r="CU64" s="214">
        <f t="shared" si="162"/>
        <v>0</v>
      </c>
      <c r="CV64" s="214">
        <f>IF(AND($E64&gt;0,$F64&gt;0),'2. Datu ievade'!AD65,0)</f>
        <v>0</v>
      </c>
      <c r="CX64" s="214">
        <f t="shared" si="163"/>
        <v>0</v>
      </c>
      <c r="CY64" s="214">
        <f>IF(AND($E64&gt;0,$F64&gt;0),'2. Datu ievade'!AE65,0)</f>
        <v>0</v>
      </c>
      <c r="DA64" s="214">
        <f t="shared" si="164"/>
        <v>0</v>
      </c>
      <c r="DB64" s="214">
        <f>IF(AND($E64&gt;0,$F64&gt;0),'2. Datu ievade'!AF65,0)</f>
        <v>0</v>
      </c>
    </row>
    <row r="65" spans="2:106" ht="14.25" customHeight="1" x14ac:dyDescent="0.25">
      <c r="B65" s="328"/>
      <c r="C65" s="330" t="str">
        <f>'2. Datu ievade'!C26:D26</f>
        <v>Lietotāja definēta papildus ģeotelpiskā vienība (citi meža biotopi un/vai meža tipi)</v>
      </c>
      <c r="D65" s="326"/>
      <c r="E65" s="213">
        <f>'2. Datu ievade'!E26</f>
        <v>0</v>
      </c>
      <c r="F65" s="214">
        <f>'2. Datu ievade'!F26</f>
        <v>0</v>
      </c>
      <c r="H65" s="231">
        <f>IF(AND($E65&gt;0,$F65&gt;0),'2. Datu ievade'!R66,0)</f>
        <v>0</v>
      </c>
      <c r="I65" s="214">
        <f t="shared" si="109"/>
        <v>0</v>
      </c>
      <c r="J65" s="232">
        <f t="shared" si="110"/>
        <v>0</v>
      </c>
      <c r="K65" s="266">
        <f>IF(H65&gt;0,'3. Finanšu-statistiskās konst.'!$C$20*'3. Finanšu-statistiskās konst.'!$C$6,0)</f>
        <v>0</v>
      </c>
      <c r="L65" s="214">
        <f t="shared" si="111"/>
        <v>0</v>
      </c>
      <c r="M65" s="216">
        <f t="shared" si="112"/>
        <v>0</v>
      </c>
      <c r="N65" s="214">
        <f t="shared" si="113"/>
        <v>0</v>
      </c>
      <c r="P65" s="214">
        <f>IF(AND($E65&gt;0,$F65&gt;0),'2. Datu ievade'!S66,0)</f>
        <v>0</v>
      </c>
      <c r="Q65" s="216">
        <f t="shared" si="114"/>
        <v>0</v>
      </c>
      <c r="R65" s="214">
        <f t="shared" si="115"/>
        <v>0</v>
      </c>
      <c r="S65" s="214">
        <f>IF(P65&gt;0,'3. Finanšu-statistiskās konst.'!$C$21*'3. Finanšu-statistiskās konst.'!$C$6,0)</f>
        <v>0</v>
      </c>
      <c r="T65" s="214">
        <f t="shared" si="116"/>
        <v>0</v>
      </c>
      <c r="U65" s="216">
        <f t="shared" si="117"/>
        <v>0</v>
      </c>
      <c r="V65" s="214">
        <f t="shared" si="118"/>
        <v>0</v>
      </c>
      <c r="X65" s="214">
        <f>IF(AND($E65&gt;0,$F65&gt;0),'2. Datu ievade'!T66,0)</f>
        <v>0</v>
      </c>
      <c r="Y65" s="214">
        <f>IF(X65&gt;0,X65*$E65*$F65*'3. Finanšu-statistiskās konst.'!C$12,0)</f>
        <v>0</v>
      </c>
      <c r="Z65" s="214">
        <f t="shared" si="119"/>
        <v>0</v>
      </c>
      <c r="AB65" s="214">
        <f>IF(AND($E65&gt;0,$F65&gt;0),'2. Datu ievade'!U66,0)</f>
        <v>0</v>
      </c>
      <c r="AC65" s="216">
        <f t="shared" si="120"/>
        <v>0</v>
      </c>
      <c r="AD65" s="214">
        <f t="shared" si="121"/>
        <v>0</v>
      </c>
      <c r="AE65" s="214">
        <f>IF(AB65&gt;0,'3. Finanšu-statistiskās konst.'!$C$22*'3. Finanšu-statistiskās konst.'!$C$6,0)</f>
        <v>0</v>
      </c>
      <c r="AF65" s="214">
        <f t="shared" si="122"/>
        <v>0</v>
      </c>
      <c r="AG65" s="216">
        <f t="shared" si="123"/>
        <v>0</v>
      </c>
      <c r="AH65" s="214">
        <f t="shared" si="124"/>
        <v>0</v>
      </c>
      <c r="AJ65" s="214">
        <f>IF(AND($E65&gt;0,$F65&gt;0),'2. Datu ievade'!W66,0)</f>
        <v>0</v>
      </c>
      <c r="AK65" s="214">
        <f>IF(AJ65&gt;0,AJ65*$E65*'2. Datu ievade'!V66,0)</f>
        <v>0</v>
      </c>
      <c r="AL65" s="214">
        <f>IF(AJ65&gt;0,AK65*'3. Finanšu-statistiskās konst.'!C$13*'3. Finanšu-statistiskās konst.'!$C$6,0)</f>
        <v>0</v>
      </c>
      <c r="AM65" s="214">
        <f t="shared" si="125"/>
        <v>0</v>
      </c>
      <c r="AO65" s="233">
        <f>IF(AND($E65&gt;0,$F65&gt;0),'2. Datu ievade'!X66,0)</f>
        <v>0</v>
      </c>
      <c r="AP65" s="214">
        <f>IF(AND($E65&gt;0,$F65&gt;0),'2. Datu ievade'!T66,0)</f>
        <v>0</v>
      </c>
      <c r="AQ65" s="214">
        <f t="shared" si="126"/>
        <v>0</v>
      </c>
      <c r="AR65" s="216">
        <f t="shared" si="127"/>
        <v>0</v>
      </c>
      <c r="AS65" s="214">
        <f t="shared" si="128"/>
        <v>0</v>
      </c>
      <c r="AT65" s="214">
        <f>IF(AQ65&gt;0,'3. Finanšu-statistiskās konst.'!$C$23*'3. Finanšu-statistiskās konst.'!$C$6,0)</f>
        <v>0</v>
      </c>
      <c r="AU65" s="214">
        <f t="shared" si="129"/>
        <v>0</v>
      </c>
      <c r="AV65" s="216">
        <f t="shared" si="130"/>
        <v>0</v>
      </c>
      <c r="AW65" s="214">
        <f t="shared" si="131"/>
        <v>0</v>
      </c>
      <c r="AY65" s="214">
        <f>IF(AND($E65&gt;0,$F65&gt;0),'2. Datu ievade'!Y66,0)</f>
        <v>0</v>
      </c>
      <c r="AZ65" s="216">
        <f t="shared" si="132"/>
        <v>0</v>
      </c>
      <c r="BA65" s="214">
        <f t="shared" si="133"/>
        <v>0</v>
      </c>
      <c r="BB65" s="214">
        <f>IF(AY65&gt;0,'3. Finanšu-statistiskās konst.'!$C$24*'3. Finanšu-statistiskās konst.'!$C$6,0)</f>
        <v>0</v>
      </c>
      <c r="BC65" s="214">
        <f t="shared" si="134"/>
        <v>0</v>
      </c>
      <c r="BD65" s="216">
        <f t="shared" si="135"/>
        <v>0</v>
      </c>
      <c r="BE65" s="214">
        <f t="shared" si="136"/>
        <v>0</v>
      </c>
      <c r="BG65" s="214">
        <f>IF(AND($E65&gt;0,$F65&gt;0),'2. Datu ievade'!Z66,0)</f>
        <v>0</v>
      </c>
      <c r="BH65" s="216">
        <f t="shared" si="137"/>
        <v>0</v>
      </c>
      <c r="BI65" s="214">
        <f t="shared" si="138"/>
        <v>0</v>
      </c>
      <c r="BJ65" s="266">
        <f>IF(BG65&gt;0,'3. Finanšu-statistiskās konst.'!$C$25*'3. Finanšu-statistiskās konst.'!$C$6,0)</f>
        <v>0</v>
      </c>
      <c r="BK65" s="214">
        <f t="shared" si="139"/>
        <v>0</v>
      </c>
      <c r="BL65" s="216">
        <f t="shared" si="140"/>
        <v>0</v>
      </c>
      <c r="BM65" s="214">
        <f t="shared" si="141"/>
        <v>0</v>
      </c>
      <c r="BO65" s="214">
        <f>IF(AND($E65&gt;0,$F65&gt;0),'2. Datu ievade'!AA66,0)</f>
        <v>0</v>
      </c>
      <c r="BP65" s="216">
        <f t="shared" si="142"/>
        <v>0</v>
      </c>
      <c r="BQ65" s="214">
        <f t="shared" si="143"/>
        <v>0</v>
      </c>
      <c r="BR65" s="214">
        <f>IF(BO65&gt;0,'3. Finanšu-statistiskās konst.'!$C$28*'3. Finanšu-statistiskās konst.'!$C$6,0)</f>
        <v>0</v>
      </c>
      <c r="BS65" s="214">
        <f t="shared" si="144"/>
        <v>0</v>
      </c>
      <c r="BT65" s="216">
        <f t="shared" si="145"/>
        <v>0</v>
      </c>
      <c r="BU65" s="214">
        <f t="shared" si="146"/>
        <v>0</v>
      </c>
      <c r="BW65" s="214">
        <f>IF(AND($E65&gt;0,$F65&gt;0),'2. Datu ievade'!S66,0)</f>
        <v>0</v>
      </c>
      <c r="BX65" s="216">
        <f t="shared" si="147"/>
        <v>0</v>
      </c>
      <c r="BY65" s="214">
        <f t="shared" si="148"/>
        <v>0</v>
      </c>
      <c r="BZ65" s="214">
        <f>IF(BW65&gt;0,'3. Finanšu-statistiskās konst.'!$C$21*'3. Finanšu-statistiskās konst.'!$C$6,0)</f>
        <v>0</v>
      </c>
      <c r="CA65" s="214">
        <f t="shared" si="149"/>
        <v>0</v>
      </c>
      <c r="CB65" s="214">
        <f t="shared" si="150"/>
        <v>0</v>
      </c>
      <c r="CC65" s="214">
        <f t="shared" si="151"/>
        <v>0</v>
      </c>
      <c r="CE65" s="214">
        <f>IF(AND($E65&gt;0,$F65&gt;0),'2. Datu ievade'!AB66,0)</f>
        <v>0</v>
      </c>
      <c r="CF65" s="216">
        <f t="shared" si="152"/>
        <v>0</v>
      </c>
      <c r="CG65" s="214">
        <f t="shared" si="153"/>
        <v>0</v>
      </c>
      <c r="CH65" s="214">
        <f>IF(CE65&gt;0,'3. Finanšu-statistiskās konst.'!$C$29*'3. Finanšu-statistiskās konst.'!$C$6,0)</f>
        <v>0</v>
      </c>
      <c r="CI65" s="214">
        <f t="shared" si="154"/>
        <v>0</v>
      </c>
      <c r="CJ65" s="216">
        <f t="shared" si="155"/>
        <v>0</v>
      </c>
      <c r="CK65" s="214">
        <f t="shared" si="156"/>
        <v>0</v>
      </c>
      <c r="CM65" s="231">
        <f>IF(AND($E65&gt;0,$F65&gt;0),'2. Datu ievade'!AC66,0)</f>
        <v>0</v>
      </c>
      <c r="CN65" s="216">
        <f t="shared" si="157"/>
        <v>0</v>
      </c>
      <c r="CO65" s="232">
        <f t="shared" si="158"/>
        <v>0</v>
      </c>
      <c r="CP65" s="214">
        <f>IF(CM65&gt;0,'3. Finanšu-statistiskās konst.'!$C$30*'3. Finanšu-statistiskās konst.'!$C$6,0)</f>
        <v>0</v>
      </c>
      <c r="CQ65" s="214">
        <f t="shared" si="159"/>
        <v>0</v>
      </c>
      <c r="CR65" s="216">
        <f t="shared" si="160"/>
        <v>0</v>
      </c>
      <c r="CS65" s="214">
        <f t="shared" si="161"/>
        <v>0</v>
      </c>
      <c r="CU65" s="214">
        <f t="shared" si="162"/>
        <v>0</v>
      </c>
      <c r="CV65" s="214">
        <f>IF(AND($E65&gt;0,$F65&gt;0),'2. Datu ievade'!AD66,0)</f>
        <v>0</v>
      </c>
      <c r="CX65" s="214">
        <f t="shared" si="163"/>
        <v>0</v>
      </c>
      <c r="CY65" s="214">
        <f>IF(AND($E65&gt;0,$F65&gt;0),'2. Datu ievade'!AE66,0)</f>
        <v>0</v>
      </c>
      <c r="DA65" s="214">
        <f t="shared" si="164"/>
        <v>0</v>
      </c>
      <c r="DB65" s="214">
        <f>IF(AND($E65&gt;0,$F65&gt;0),'2. Datu ievade'!AF66,0)</f>
        <v>0</v>
      </c>
    </row>
    <row r="66" spans="2:106" ht="14.25" customHeight="1" x14ac:dyDescent="0.25">
      <c r="B66" s="329" t="e">
        <f>'2. Datu ievade'!#REF!</f>
        <v>#REF!</v>
      </c>
      <c r="C66" s="330" t="str">
        <f>'2. Datu ievade'!C27:D27</f>
        <v>Lietotāja definēta papildus ģeotelpiskā vienība (citi meža biotopi un/vai meža tipi)</v>
      </c>
      <c r="D66" s="326"/>
      <c r="E66" s="213">
        <f>'2. Datu ievade'!E27</f>
        <v>0</v>
      </c>
      <c r="F66" s="214">
        <f>'2. Datu ievade'!F27</f>
        <v>0</v>
      </c>
      <c r="H66" s="231">
        <f>IF(AND($E66&gt;0,$F66&gt;0),'2. Datu ievade'!R67,0)</f>
        <v>0</v>
      </c>
      <c r="I66" s="214">
        <f t="shared" si="109"/>
        <v>0</v>
      </c>
      <c r="J66" s="232">
        <f t="shared" si="110"/>
        <v>0</v>
      </c>
      <c r="K66" s="266">
        <f>IF(H66&gt;0,'3. Finanšu-statistiskās konst.'!$C$20*'3. Finanšu-statistiskās konst.'!$C$6,0)</f>
        <v>0</v>
      </c>
      <c r="L66" s="214">
        <f t="shared" si="111"/>
        <v>0</v>
      </c>
      <c r="M66" s="216">
        <f t="shared" si="112"/>
        <v>0</v>
      </c>
      <c r="N66" s="214">
        <f t="shared" si="113"/>
        <v>0</v>
      </c>
      <c r="P66" s="214">
        <f>IF(AND($E66&gt;0,$F66&gt;0),'2. Datu ievade'!S67,0)</f>
        <v>0</v>
      </c>
      <c r="Q66" s="216">
        <f t="shared" si="114"/>
        <v>0</v>
      </c>
      <c r="R66" s="214">
        <f t="shared" si="115"/>
        <v>0</v>
      </c>
      <c r="S66" s="214">
        <f>IF(P66&gt;0,'3. Finanšu-statistiskās konst.'!$C$21*'3. Finanšu-statistiskās konst.'!$C$6,0)</f>
        <v>0</v>
      </c>
      <c r="T66" s="214">
        <f t="shared" si="116"/>
        <v>0</v>
      </c>
      <c r="U66" s="216">
        <f t="shared" si="117"/>
        <v>0</v>
      </c>
      <c r="V66" s="214">
        <f t="shared" si="118"/>
        <v>0</v>
      </c>
      <c r="X66" s="214">
        <f>IF(AND($E66&gt;0,$F66&gt;0),'2. Datu ievade'!T67,0)</f>
        <v>0</v>
      </c>
      <c r="Y66" s="214">
        <f>IF(X66&gt;0,X66*$E66*$F66*'3. Finanšu-statistiskās konst.'!C$12,0)</f>
        <v>0</v>
      </c>
      <c r="Z66" s="214">
        <f t="shared" si="119"/>
        <v>0</v>
      </c>
      <c r="AB66" s="214">
        <f>IF(AND($E66&gt;0,$F66&gt;0),'2. Datu ievade'!U67,0)</f>
        <v>0</v>
      </c>
      <c r="AC66" s="216">
        <f t="shared" si="120"/>
        <v>0</v>
      </c>
      <c r="AD66" s="214">
        <f t="shared" si="121"/>
        <v>0</v>
      </c>
      <c r="AE66" s="214">
        <f>IF(AB66&gt;0,'3. Finanšu-statistiskās konst.'!$C$22*'3. Finanšu-statistiskās konst.'!$C$6,0)</f>
        <v>0</v>
      </c>
      <c r="AF66" s="214">
        <f t="shared" si="122"/>
        <v>0</v>
      </c>
      <c r="AG66" s="216">
        <f t="shared" si="123"/>
        <v>0</v>
      </c>
      <c r="AH66" s="214">
        <f t="shared" si="124"/>
        <v>0</v>
      </c>
      <c r="AJ66" s="214">
        <f>IF(AND($E66&gt;0,$F66&gt;0),'2. Datu ievade'!W67,0)</f>
        <v>0</v>
      </c>
      <c r="AK66" s="214">
        <f>IF(AJ66&gt;0,AJ66*$E66*'2. Datu ievade'!V67,0)</f>
        <v>0</v>
      </c>
      <c r="AL66" s="214">
        <f>IF(AJ66&gt;0,AK66*'3. Finanšu-statistiskās konst.'!C$13*'3. Finanšu-statistiskās konst.'!$C$6,0)</f>
        <v>0</v>
      </c>
      <c r="AM66" s="214">
        <f t="shared" si="125"/>
        <v>0</v>
      </c>
      <c r="AO66" s="233">
        <f>IF(AND($E66&gt;0,$F66&gt;0),'2. Datu ievade'!X67,0)</f>
        <v>0</v>
      </c>
      <c r="AP66" s="214">
        <f>IF(AND($E66&gt;0,$F66&gt;0),'2. Datu ievade'!T67,0)</f>
        <v>0</v>
      </c>
      <c r="AQ66" s="214">
        <f t="shared" si="126"/>
        <v>0</v>
      </c>
      <c r="AR66" s="216">
        <f t="shared" si="127"/>
        <v>0</v>
      </c>
      <c r="AS66" s="214">
        <f t="shared" si="128"/>
        <v>0</v>
      </c>
      <c r="AT66" s="214">
        <f>IF(AQ66&gt;0,'3. Finanšu-statistiskās konst.'!$C$23*'3. Finanšu-statistiskās konst.'!$C$6,0)</f>
        <v>0</v>
      </c>
      <c r="AU66" s="214">
        <f t="shared" si="129"/>
        <v>0</v>
      </c>
      <c r="AV66" s="216">
        <f t="shared" si="130"/>
        <v>0</v>
      </c>
      <c r="AW66" s="214">
        <f t="shared" si="131"/>
        <v>0</v>
      </c>
      <c r="AY66" s="214">
        <f>IF(AND($E66&gt;0,$F66&gt;0),'2. Datu ievade'!Y67,0)</f>
        <v>0</v>
      </c>
      <c r="AZ66" s="216">
        <f t="shared" si="132"/>
        <v>0</v>
      </c>
      <c r="BA66" s="214">
        <f t="shared" si="133"/>
        <v>0</v>
      </c>
      <c r="BB66" s="214">
        <f>IF(AY66&gt;0,'3. Finanšu-statistiskās konst.'!$C$24*'3. Finanšu-statistiskās konst.'!$C$6,0)</f>
        <v>0</v>
      </c>
      <c r="BC66" s="214">
        <f t="shared" si="134"/>
        <v>0</v>
      </c>
      <c r="BD66" s="216">
        <f t="shared" si="135"/>
        <v>0</v>
      </c>
      <c r="BE66" s="214">
        <f t="shared" si="136"/>
        <v>0</v>
      </c>
      <c r="BG66" s="214">
        <f>IF(AND($E66&gt;0,$F66&gt;0),'2. Datu ievade'!Z67,0)</f>
        <v>0</v>
      </c>
      <c r="BH66" s="216">
        <f t="shared" si="137"/>
        <v>0</v>
      </c>
      <c r="BI66" s="214">
        <f t="shared" si="138"/>
        <v>0</v>
      </c>
      <c r="BJ66" s="266">
        <f>IF(BG66&gt;0,'3. Finanšu-statistiskās konst.'!$C$25*'3. Finanšu-statistiskās konst.'!$C$6,0)</f>
        <v>0</v>
      </c>
      <c r="BK66" s="214">
        <f t="shared" si="139"/>
        <v>0</v>
      </c>
      <c r="BL66" s="216">
        <f t="shared" si="140"/>
        <v>0</v>
      </c>
      <c r="BM66" s="214">
        <f t="shared" si="141"/>
        <v>0</v>
      </c>
      <c r="BO66" s="214">
        <f>IF(AND($E66&gt;0,$F66&gt;0),'2. Datu ievade'!AA67,0)</f>
        <v>0</v>
      </c>
      <c r="BP66" s="216">
        <f t="shared" si="142"/>
        <v>0</v>
      </c>
      <c r="BQ66" s="214">
        <f t="shared" si="143"/>
        <v>0</v>
      </c>
      <c r="BR66" s="214">
        <f>IF(BO66&gt;0,'3. Finanšu-statistiskās konst.'!$C$28*'3. Finanšu-statistiskās konst.'!$C$6,0)</f>
        <v>0</v>
      </c>
      <c r="BS66" s="214">
        <f t="shared" si="144"/>
        <v>0</v>
      </c>
      <c r="BT66" s="216">
        <f t="shared" si="145"/>
        <v>0</v>
      </c>
      <c r="BU66" s="214">
        <f t="shared" si="146"/>
        <v>0</v>
      </c>
      <c r="BW66" s="214">
        <f>IF(AND($E66&gt;0,$F66&gt;0),'2. Datu ievade'!S67,0)</f>
        <v>0</v>
      </c>
      <c r="BX66" s="216">
        <f t="shared" si="147"/>
        <v>0</v>
      </c>
      <c r="BY66" s="214">
        <f t="shared" si="148"/>
        <v>0</v>
      </c>
      <c r="BZ66" s="214">
        <f>IF(BW66&gt;0,'3. Finanšu-statistiskās konst.'!$C$21*'3. Finanšu-statistiskās konst.'!$C$6,0)</f>
        <v>0</v>
      </c>
      <c r="CA66" s="214">
        <f t="shared" si="149"/>
        <v>0</v>
      </c>
      <c r="CB66" s="214">
        <f t="shared" si="150"/>
        <v>0</v>
      </c>
      <c r="CC66" s="214">
        <f t="shared" si="151"/>
        <v>0</v>
      </c>
      <c r="CE66" s="214">
        <f>IF(AND($E66&gt;0,$F66&gt;0),'2. Datu ievade'!AB67,0)</f>
        <v>0</v>
      </c>
      <c r="CF66" s="216">
        <f t="shared" si="152"/>
        <v>0</v>
      </c>
      <c r="CG66" s="214">
        <f t="shared" si="153"/>
        <v>0</v>
      </c>
      <c r="CH66" s="214">
        <f>IF(CE66&gt;0,'3. Finanšu-statistiskās konst.'!$C$29*'3. Finanšu-statistiskās konst.'!$C$6,0)</f>
        <v>0</v>
      </c>
      <c r="CI66" s="214">
        <f t="shared" si="154"/>
        <v>0</v>
      </c>
      <c r="CJ66" s="216">
        <f t="shared" si="155"/>
        <v>0</v>
      </c>
      <c r="CK66" s="214">
        <f t="shared" si="156"/>
        <v>0</v>
      </c>
      <c r="CM66" s="231">
        <f>IF(AND($E66&gt;0,$F66&gt;0),'2. Datu ievade'!AC67,0)</f>
        <v>0</v>
      </c>
      <c r="CN66" s="216">
        <f t="shared" si="157"/>
        <v>0</v>
      </c>
      <c r="CO66" s="232">
        <f t="shared" si="158"/>
        <v>0</v>
      </c>
      <c r="CP66" s="214">
        <f>IF(CM66&gt;0,'3. Finanšu-statistiskās konst.'!$C$30*'3. Finanšu-statistiskās konst.'!$C$6,0)</f>
        <v>0</v>
      </c>
      <c r="CQ66" s="214">
        <f t="shared" si="159"/>
        <v>0</v>
      </c>
      <c r="CR66" s="216">
        <f t="shared" si="160"/>
        <v>0</v>
      </c>
      <c r="CS66" s="214">
        <f t="shared" si="161"/>
        <v>0</v>
      </c>
      <c r="CU66" s="214">
        <f t="shared" si="162"/>
        <v>0</v>
      </c>
      <c r="CV66" s="214">
        <f>IF(AND($E66&gt;0,$F66&gt;0),'2. Datu ievade'!AD67,0)</f>
        <v>0</v>
      </c>
      <c r="CX66" s="214">
        <f t="shared" si="163"/>
        <v>0</v>
      </c>
      <c r="CY66" s="214">
        <f>IF(AND($E66&gt;0,$F66&gt;0),'2. Datu ievade'!AE67,0)</f>
        <v>0</v>
      </c>
      <c r="DA66" s="214">
        <f t="shared" si="164"/>
        <v>0</v>
      </c>
      <c r="DB66" s="214">
        <f>IF(AND($E66&gt;0,$F66&gt;0),'2. Datu ievade'!AF67,0)</f>
        <v>0</v>
      </c>
    </row>
    <row r="67" spans="2:106" ht="14.25" customHeight="1" x14ac:dyDescent="0.25">
      <c r="B67" s="296" t="str">
        <f>'2. Datu ievade'!B28:D28</f>
        <v>Ruderāli zālāji</v>
      </c>
      <c r="C67" s="333" t="str">
        <f>'2. Datu ievade'!B68</f>
        <v>Ruderāli zālāji</v>
      </c>
      <c r="D67" s="297"/>
      <c r="E67" s="213">
        <f>'2. Datu ievade'!E28</f>
        <v>1</v>
      </c>
      <c r="F67" s="214">
        <f>'2. Datu ievade'!F28</f>
        <v>2.35</v>
      </c>
      <c r="H67" s="231">
        <f>IF(AND($E67&gt;0,$F67&gt;0),'2. Datu ievade'!R68,0)</f>
        <v>1</v>
      </c>
      <c r="I67" s="214">
        <f t="shared" si="109"/>
        <v>101.52000000000001</v>
      </c>
      <c r="J67" s="232">
        <f t="shared" si="110"/>
        <v>2.35</v>
      </c>
      <c r="K67" s="214">
        <f>IF(H67&gt;0,'3. Finanšu-statistiskās konst.'!$C$19*'3. Finanšu-statistiskās konst.'!$C$6,0)</f>
        <v>43.2</v>
      </c>
      <c r="L67" s="214">
        <f t="shared" si="111"/>
        <v>43.199999999999996</v>
      </c>
      <c r="M67" s="216">
        <f t="shared" si="112"/>
        <v>101.52</v>
      </c>
      <c r="N67" s="214">
        <f t="shared" si="113"/>
        <v>43.199999999999996</v>
      </c>
      <c r="P67" s="214">
        <f>IF(AND($E67&gt;0,$F67&gt;0),'2. Datu ievade'!S68,0)</f>
        <v>0</v>
      </c>
      <c r="Q67" s="216">
        <f t="shared" si="114"/>
        <v>0</v>
      </c>
      <c r="R67" s="214">
        <f t="shared" si="115"/>
        <v>0</v>
      </c>
      <c r="S67" s="214">
        <f>IF(P67&gt;0,'3. Finanšu-statistiskās konst.'!$C$21*'3. Finanšu-statistiskās konst.'!$C$6,0)</f>
        <v>0</v>
      </c>
      <c r="T67" s="214">
        <f t="shared" si="116"/>
        <v>0</v>
      </c>
      <c r="U67" s="216">
        <f t="shared" si="117"/>
        <v>0</v>
      </c>
      <c r="V67" s="214">
        <f t="shared" si="118"/>
        <v>0</v>
      </c>
      <c r="X67" s="214">
        <f>IF(AND($E67&gt;0,$F67&gt;0),'2. Datu ievade'!T68,0)</f>
        <v>0</v>
      </c>
      <c r="Y67" s="214">
        <f>IF(X67&gt;0,X67*$E67*$F67*'3. Finanšu-statistiskās konst.'!C$12,0)</f>
        <v>0</v>
      </c>
      <c r="Z67" s="214">
        <f t="shared" si="119"/>
        <v>0</v>
      </c>
      <c r="AB67" s="214">
        <f>IF(AND($E67&gt;0,$F67&gt;0),'2. Datu ievade'!U68,0)</f>
        <v>0</v>
      </c>
      <c r="AC67" s="216">
        <f t="shared" si="120"/>
        <v>0</v>
      </c>
      <c r="AD67" s="214">
        <f t="shared" si="121"/>
        <v>0</v>
      </c>
      <c r="AE67" s="214">
        <f>IF(AB67&gt;0,'3. Finanšu-statistiskās konst.'!$C$22*'3. Finanšu-statistiskās konst.'!$C$6,0)</f>
        <v>0</v>
      </c>
      <c r="AF67" s="214">
        <f t="shared" si="122"/>
        <v>0</v>
      </c>
      <c r="AG67" s="216">
        <f t="shared" si="123"/>
        <v>0</v>
      </c>
      <c r="AH67" s="214">
        <f t="shared" si="124"/>
        <v>0</v>
      </c>
      <c r="AJ67" s="214">
        <f>IF(AND($E67&gt;0,$F67&gt;0),'2. Datu ievade'!W68,0)</f>
        <v>0</v>
      </c>
      <c r="AK67" s="214">
        <f>IF(AJ67&gt;0,AJ67*$E67*'2. Datu ievade'!V68,0)</f>
        <v>0</v>
      </c>
      <c r="AL67" s="214">
        <f>IF(AJ67&gt;0,AK67*'3. Finanšu-statistiskās konst.'!C$13*'3. Finanšu-statistiskās konst.'!$C$6,0)</f>
        <v>0</v>
      </c>
      <c r="AM67" s="214">
        <f t="shared" si="125"/>
        <v>0</v>
      </c>
      <c r="AO67" s="233">
        <f>IF(AND($E67&gt;0,$F67&gt;0),'2. Datu ievade'!X68,0)</f>
        <v>0</v>
      </c>
      <c r="AP67" s="214">
        <f>IF(AND($E67&gt;0,$F67&gt;0),'2. Datu ievade'!T68,0)</f>
        <v>0</v>
      </c>
      <c r="AQ67" s="214">
        <f t="shared" si="126"/>
        <v>0</v>
      </c>
      <c r="AR67" s="216">
        <f t="shared" si="127"/>
        <v>0</v>
      </c>
      <c r="AS67" s="214">
        <f t="shared" si="128"/>
        <v>0</v>
      </c>
      <c r="AT67" s="214">
        <f>IF(AQ67&gt;0,'3. Finanšu-statistiskās konst.'!$C$23*'3. Finanšu-statistiskās konst.'!$C$6,0)</f>
        <v>0</v>
      </c>
      <c r="AU67" s="214">
        <f t="shared" si="129"/>
        <v>0</v>
      </c>
      <c r="AV67" s="216">
        <f t="shared" si="130"/>
        <v>0</v>
      </c>
      <c r="AW67" s="214">
        <f t="shared" si="131"/>
        <v>0</v>
      </c>
      <c r="AY67" s="214">
        <f>IF(AND($E67&gt;0,$F67&gt;0),'2. Datu ievade'!Y68,0)</f>
        <v>0</v>
      </c>
      <c r="AZ67" s="216">
        <f t="shared" si="132"/>
        <v>0</v>
      </c>
      <c r="BA67" s="214">
        <f t="shared" si="133"/>
        <v>0</v>
      </c>
      <c r="BB67" s="214">
        <f>IF(AY67&gt;0,'3. Finanšu-statistiskās konst.'!$C$24*'3. Finanšu-statistiskās konst.'!$C$6,0)</f>
        <v>0</v>
      </c>
      <c r="BC67" s="214">
        <f t="shared" si="134"/>
        <v>0</v>
      </c>
      <c r="BD67" s="216">
        <f t="shared" si="135"/>
        <v>0</v>
      </c>
      <c r="BE67" s="214">
        <f t="shared" si="136"/>
        <v>0</v>
      </c>
      <c r="BG67" s="214">
        <f>IF(AND($E67&gt;0,$F67&gt;0),'2. Datu ievade'!Z68,0)</f>
        <v>0</v>
      </c>
      <c r="BH67" s="216">
        <f t="shared" si="137"/>
        <v>0</v>
      </c>
      <c r="BI67" s="214">
        <f t="shared" si="138"/>
        <v>0</v>
      </c>
      <c r="BJ67" s="267">
        <f>IF(BG67&gt;0,'3. Finanšu-statistiskās konst.'!$C$27*'3. Finanšu-statistiskās konst.'!$C$6,0)</f>
        <v>0</v>
      </c>
      <c r="BK67" s="214">
        <f t="shared" si="139"/>
        <v>0</v>
      </c>
      <c r="BL67" s="216">
        <f t="shared" si="140"/>
        <v>0</v>
      </c>
      <c r="BM67" s="214">
        <f t="shared" si="141"/>
        <v>0</v>
      </c>
      <c r="BO67" s="214">
        <f>IF(AND($E67&gt;0,$F67&gt;0),'2. Datu ievade'!AA68,0)</f>
        <v>0</v>
      </c>
      <c r="BP67" s="216">
        <f t="shared" si="142"/>
        <v>0</v>
      </c>
      <c r="BQ67" s="214">
        <f t="shared" si="143"/>
        <v>0</v>
      </c>
      <c r="BR67" s="214">
        <f>IF(BO67&gt;0,'3. Finanšu-statistiskās konst.'!$C$28*'3. Finanšu-statistiskās konst.'!$C$6,0)</f>
        <v>0</v>
      </c>
      <c r="BS67" s="214">
        <f t="shared" si="144"/>
        <v>0</v>
      </c>
      <c r="BT67" s="216">
        <f t="shared" si="145"/>
        <v>0</v>
      </c>
      <c r="BU67" s="214">
        <f t="shared" si="146"/>
        <v>0</v>
      </c>
      <c r="BW67" s="214">
        <f>IF(AND($E67&gt;0,$F67&gt;0),'2. Datu ievade'!S68,0)</f>
        <v>0</v>
      </c>
      <c r="BX67" s="216">
        <f t="shared" si="147"/>
        <v>0</v>
      </c>
      <c r="BY67" s="214">
        <f t="shared" si="148"/>
        <v>0</v>
      </c>
      <c r="BZ67" s="214">
        <f>IF(BW67&gt;0,'3. Finanšu-statistiskās konst.'!$C$21*'3. Finanšu-statistiskās konst.'!$C$6,0)</f>
        <v>0</v>
      </c>
      <c r="CA67" s="214">
        <f t="shared" si="149"/>
        <v>0</v>
      </c>
      <c r="CB67" s="214">
        <f t="shared" si="150"/>
        <v>0</v>
      </c>
      <c r="CC67" s="214">
        <f t="shared" si="151"/>
        <v>0</v>
      </c>
      <c r="CE67" s="214">
        <f>IF(AND($E67&gt;0,$F67&gt;0),'2. Datu ievade'!AB68,0)</f>
        <v>0</v>
      </c>
      <c r="CF67" s="216">
        <f t="shared" si="152"/>
        <v>0</v>
      </c>
      <c r="CG67" s="214">
        <f t="shared" si="153"/>
        <v>0</v>
      </c>
      <c r="CH67" s="214">
        <f>IF(CE67&gt;0,'3. Finanšu-statistiskās konst.'!$C$29*'3. Finanšu-statistiskās konst.'!$C$6,0)</f>
        <v>0</v>
      </c>
      <c r="CI67" s="214">
        <f t="shared" si="154"/>
        <v>0</v>
      </c>
      <c r="CJ67" s="216">
        <f t="shared" si="155"/>
        <v>0</v>
      </c>
      <c r="CK67" s="214">
        <f t="shared" si="156"/>
        <v>0</v>
      </c>
      <c r="CM67" s="231">
        <f>IF(AND($E67&gt;0,$F67&gt;0),'2. Datu ievade'!AC68,0)</f>
        <v>0</v>
      </c>
      <c r="CN67" s="216">
        <f t="shared" si="157"/>
        <v>0</v>
      </c>
      <c r="CO67" s="232">
        <f t="shared" si="158"/>
        <v>0</v>
      </c>
      <c r="CP67" s="214">
        <f>IF(CM67&gt;0,'3. Finanšu-statistiskās konst.'!$C$30*'3. Finanšu-statistiskās konst.'!$C$6,0)</f>
        <v>0</v>
      </c>
      <c r="CQ67" s="214">
        <f t="shared" si="159"/>
        <v>0</v>
      </c>
      <c r="CR67" s="216">
        <f t="shared" si="160"/>
        <v>0</v>
      </c>
      <c r="CS67" s="214">
        <f t="shared" si="161"/>
        <v>0</v>
      </c>
      <c r="CU67" s="214">
        <f t="shared" si="162"/>
        <v>0</v>
      </c>
      <c r="CV67" s="214">
        <f>IF(AND($E67&gt;0,$F67&gt;0),'2. Datu ievade'!AD68,0)</f>
        <v>0</v>
      </c>
      <c r="CX67" s="214">
        <f t="shared" si="163"/>
        <v>0</v>
      </c>
      <c r="CY67" s="214">
        <f>IF(AND($E67&gt;0,$F67&gt;0),'2. Datu ievade'!AE68,0)</f>
        <v>0</v>
      </c>
      <c r="DA67" s="214">
        <f t="shared" si="164"/>
        <v>0</v>
      </c>
      <c r="DB67" s="214">
        <f>IF(AND($E67&gt;0,$F67&gt;0),'2. Datu ievade'!AF68,0)</f>
        <v>0</v>
      </c>
    </row>
    <row r="68" spans="2:106" x14ac:dyDescent="0.25">
      <c r="B68" s="319" t="str">
        <f>'2. Datu ievade'!B29</f>
        <v>Apbūve/ urbānas teritorijas</v>
      </c>
      <c r="C68" s="296" t="str">
        <f>'2. Datu ievade'!C69</f>
        <v>mazstāvu dzīvojamās apbūves teritorija</v>
      </c>
      <c r="D68" s="297"/>
      <c r="E68" s="213">
        <f>'2. Datu ievade'!E29</f>
        <v>1</v>
      </c>
      <c r="F68" s="214">
        <f>'2. Datu ievade'!F29</f>
        <v>25.63</v>
      </c>
      <c r="H68" s="231">
        <f>IF(AND($E68&gt;0,$F68&gt;0),'2. Datu ievade'!R69,0)</f>
        <v>0</v>
      </c>
      <c r="I68" s="214">
        <f t="shared" si="109"/>
        <v>0</v>
      </c>
      <c r="J68" s="232">
        <f t="shared" si="110"/>
        <v>0</v>
      </c>
      <c r="K68" s="214">
        <f>IF(H68&gt;0,'3. Finanšu-statistiskās konst.'!$C$19*'3. Finanšu-statistiskās konst.'!$C$6,0)</f>
        <v>0</v>
      </c>
      <c r="L68" s="214">
        <f t="shared" si="111"/>
        <v>0</v>
      </c>
      <c r="M68" s="216">
        <f t="shared" si="112"/>
        <v>0</v>
      </c>
      <c r="N68" s="214">
        <f t="shared" si="113"/>
        <v>0</v>
      </c>
      <c r="P68" s="214">
        <f>IF(AND($E68&gt;0,$F68&gt;0),'2. Datu ievade'!S69,0)</f>
        <v>0</v>
      </c>
      <c r="Q68" s="216">
        <f t="shared" si="114"/>
        <v>0</v>
      </c>
      <c r="R68" s="214">
        <f t="shared" si="115"/>
        <v>0</v>
      </c>
      <c r="S68" s="214">
        <f>IF(P68&gt;0,'3. Finanšu-statistiskās konst.'!$C$21*'3. Finanšu-statistiskās konst.'!$C$6,0)</f>
        <v>0</v>
      </c>
      <c r="T68" s="214">
        <f t="shared" si="116"/>
        <v>0</v>
      </c>
      <c r="U68" s="216">
        <f t="shared" si="117"/>
        <v>0</v>
      </c>
      <c r="V68" s="214">
        <f t="shared" si="118"/>
        <v>0</v>
      </c>
      <c r="X68" s="214">
        <f>IF(AND($E68&gt;0,$F68&gt;0),'2. Datu ievade'!T69,0)</f>
        <v>0</v>
      </c>
      <c r="Y68" s="214">
        <f>IF(X68&gt;0,X68*$E68*$F68*'3. Finanšu-statistiskās konst.'!C$12,0)</f>
        <v>0</v>
      </c>
      <c r="Z68" s="214">
        <f t="shared" si="119"/>
        <v>0</v>
      </c>
      <c r="AB68" s="214">
        <f>IF(AND($E68&gt;0,$F68&gt;0),'2. Datu ievade'!U69,0)</f>
        <v>0</v>
      </c>
      <c r="AC68" s="216">
        <f t="shared" si="120"/>
        <v>0</v>
      </c>
      <c r="AD68" s="214">
        <f t="shared" si="121"/>
        <v>0</v>
      </c>
      <c r="AE68" s="214">
        <f>IF(AB68&gt;0,'3. Finanšu-statistiskās konst.'!$C$22*'3. Finanšu-statistiskās konst.'!$C$6,0)</f>
        <v>0</v>
      </c>
      <c r="AF68" s="214">
        <f t="shared" si="122"/>
        <v>0</v>
      </c>
      <c r="AG68" s="216">
        <f t="shared" si="123"/>
        <v>0</v>
      </c>
      <c r="AH68" s="214">
        <f t="shared" si="124"/>
        <v>0</v>
      </c>
      <c r="AJ68" s="214">
        <f>IF(AND($E68&gt;0,$F68&gt;0),'2. Datu ievade'!W69,0)</f>
        <v>0</v>
      </c>
      <c r="AK68" s="214">
        <f>IF(AJ68&gt;0,AJ68*$E68*'2. Datu ievade'!V69,0)</f>
        <v>0</v>
      </c>
      <c r="AL68" s="214">
        <f>IF(AJ68&gt;0,AK68*'3. Finanšu-statistiskās konst.'!C$13*'3. Finanšu-statistiskās konst.'!$C$6,0)</f>
        <v>0</v>
      </c>
      <c r="AM68" s="214">
        <f t="shared" si="125"/>
        <v>0</v>
      </c>
      <c r="AO68" s="233">
        <f>IF(AND($E68&gt;0,$F68&gt;0),'2. Datu ievade'!X69,0)</f>
        <v>0</v>
      </c>
      <c r="AP68" s="214">
        <f>IF(AND($E68&gt;0,$F68&gt;0),'2. Datu ievade'!T69,0)</f>
        <v>0</v>
      </c>
      <c r="AQ68" s="214">
        <f t="shared" si="126"/>
        <v>0</v>
      </c>
      <c r="AR68" s="216">
        <f t="shared" si="127"/>
        <v>0</v>
      </c>
      <c r="AS68" s="214">
        <f t="shared" si="128"/>
        <v>0</v>
      </c>
      <c r="AT68" s="214">
        <f>IF(AQ68&gt;0,'3. Finanšu-statistiskās konst.'!$C$23*'3. Finanšu-statistiskās konst.'!$C$6,0)</f>
        <v>0</v>
      </c>
      <c r="AU68" s="214">
        <f t="shared" si="129"/>
        <v>0</v>
      </c>
      <c r="AV68" s="216">
        <f t="shared" si="130"/>
        <v>0</v>
      </c>
      <c r="AW68" s="214">
        <f t="shared" si="131"/>
        <v>0</v>
      </c>
      <c r="AY68" s="214">
        <f>IF(AND($E68&gt;0,$F68&gt;0),'2. Datu ievade'!Y69,0)</f>
        <v>0</v>
      </c>
      <c r="AZ68" s="216">
        <f t="shared" si="132"/>
        <v>0</v>
      </c>
      <c r="BA68" s="214">
        <f t="shared" si="133"/>
        <v>0</v>
      </c>
      <c r="BB68" s="214">
        <f>IF(AY68&gt;0,'3. Finanšu-statistiskās konst.'!$C$24*'3. Finanšu-statistiskās konst.'!$C$6,0)</f>
        <v>0</v>
      </c>
      <c r="BC68" s="214">
        <f t="shared" si="134"/>
        <v>0</v>
      </c>
      <c r="BD68" s="216">
        <f t="shared" si="135"/>
        <v>0</v>
      </c>
      <c r="BE68" s="214">
        <f t="shared" si="136"/>
        <v>0</v>
      </c>
      <c r="BG68" s="214">
        <f>IF(AND($E68&gt;0,$F68&gt;0),'2. Datu ievade'!Z69,0)</f>
        <v>3</v>
      </c>
      <c r="BH68" s="216">
        <f t="shared" si="137"/>
        <v>314.73639999999995</v>
      </c>
      <c r="BI68" s="214">
        <f t="shared" si="138"/>
        <v>76.89</v>
      </c>
      <c r="BJ68" s="267">
        <f>IF(BG68&gt;0,'3. Finanšu-statistiskās konst.'!$C$27*'3. Finanšu-statistiskās konst.'!$C$6,0)</f>
        <v>12.28</v>
      </c>
      <c r="BK68" s="214">
        <f t="shared" si="139"/>
        <v>4.162687710340025</v>
      </c>
      <c r="BL68" s="216">
        <f t="shared" si="140"/>
        <v>320.06905804804455</v>
      </c>
      <c r="BM68" s="214">
        <f t="shared" si="141"/>
        <v>12.488063131020077</v>
      </c>
      <c r="BO68" s="214">
        <f>IF(AND($E68&gt;0,$F68&gt;0),'2. Datu ievade'!AA69,0)</f>
        <v>2</v>
      </c>
      <c r="BP68" s="216">
        <f t="shared" si="142"/>
        <v>3542.0659999999993</v>
      </c>
      <c r="BQ68" s="214">
        <f t="shared" si="143"/>
        <v>51.26</v>
      </c>
      <c r="BR68" s="214">
        <f>IF(BO68&gt;0,'3. Finanšu-statistiskās konst.'!$C$28*'3. Finanšu-statistiskās konst.'!$C$6,0)</f>
        <v>138.19999999999999</v>
      </c>
      <c r="BS68" s="214">
        <f t="shared" si="144"/>
        <v>57.280725546702811</v>
      </c>
      <c r="BT68" s="216">
        <f t="shared" si="145"/>
        <v>2936.209991523986</v>
      </c>
      <c r="BU68" s="214">
        <f t="shared" si="146"/>
        <v>114.56145109340562</v>
      </c>
      <c r="BW68" s="214">
        <f>IF(AND($E68&gt;0,$F68&gt;0),'2. Datu ievade'!S69,0)</f>
        <v>0</v>
      </c>
      <c r="BX68" s="216">
        <f t="shared" si="147"/>
        <v>0</v>
      </c>
      <c r="BY68" s="214">
        <f t="shared" si="148"/>
        <v>0</v>
      </c>
      <c r="BZ68" s="214">
        <f>IF(BW68&gt;0,'3. Finanšu-statistiskās konst.'!$C$21*'3. Finanšu-statistiskās konst.'!$C$6,0)</f>
        <v>0</v>
      </c>
      <c r="CA68" s="214">
        <f t="shared" si="149"/>
        <v>0</v>
      </c>
      <c r="CB68" s="214">
        <f t="shared" si="150"/>
        <v>0</v>
      </c>
      <c r="CC68" s="214">
        <f t="shared" si="151"/>
        <v>0</v>
      </c>
      <c r="CE68" s="214">
        <f>IF(AND($E68&gt;0,$F68&gt;0),'2. Datu ievade'!AB69,0)</f>
        <v>0</v>
      </c>
      <c r="CF68" s="216">
        <f t="shared" si="152"/>
        <v>0</v>
      </c>
      <c r="CG68" s="214">
        <f t="shared" si="153"/>
        <v>0</v>
      </c>
      <c r="CH68" s="214">
        <f>IF(CE68&gt;0,'3. Finanšu-statistiskās konst.'!$C$29*'3. Finanšu-statistiskās konst.'!$C$6,0)</f>
        <v>0</v>
      </c>
      <c r="CI68" s="214">
        <f t="shared" si="154"/>
        <v>0</v>
      </c>
      <c r="CJ68" s="216">
        <f t="shared" si="155"/>
        <v>0</v>
      </c>
      <c r="CK68" s="214">
        <f t="shared" si="156"/>
        <v>0</v>
      </c>
      <c r="CM68" s="231">
        <f>IF(AND($E68&gt;0,$F68&gt;0),'2. Datu ievade'!AC69,0)</f>
        <v>0</v>
      </c>
      <c r="CN68" s="216">
        <f t="shared" si="157"/>
        <v>0</v>
      </c>
      <c r="CO68" s="232">
        <f t="shared" si="158"/>
        <v>0</v>
      </c>
      <c r="CP68" s="214">
        <f>IF(CM68&gt;0,'3. Finanšu-statistiskās konst.'!$C$30*'3. Finanšu-statistiskās konst.'!$C$6,0)</f>
        <v>0</v>
      </c>
      <c r="CQ68" s="214">
        <f t="shared" si="159"/>
        <v>0</v>
      </c>
      <c r="CR68" s="216">
        <f t="shared" si="160"/>
        <v>0</v>
      </c>
      <c r="CS68" s="214">
        <f t="shared" si="161"/>
        <v>0</v>
      </c>
      <c r="CU68" s="214">
        <f t="shared" si="162"/>
        <v>0</v>
      </c>
      <c r="CV68" s="214">
        <f>IF(AND($E68&gt;0,$F68&gt;0),'2. Datu ievade'!AD69,0)</f>
        <v>0</v>
      </c>
      <c r="CX68" s="214">
        <f t="shared" si="163"/>
        <v>0</v>
      </c>
      <c r="CY68" s="214">
        <f>IF(AND($E68&gt;0,$F68&gt;0),'2. Datu ievade'!AE69,0)</f>
        <v>0</v>
      </c>
      <c r="DA68" s="214">
        <f t="shared" si="164"/>
        <v>0</v>
      </c>
      <c r="DB68" s="214">
        <f>IF(AND($E68&gt;0,$F68&gt;0),'2. Datu ievade'!AF69,0)</f>
        <v>0</v>
      </c>
    </row>
    <row r="69" spans="2:106" ht="14.25" customHeight="1" x14ac:dyDescent="0.25">
      <c r="B69" s="320"/>
      <c r="C69" s="296" t="str">
        <f>'2. Datu ievade'!C70</f>
        <v>daudzstāvu dzīvojamās apbūves teritorija</v>
      </c>
      <c r="D69" s="297"/>
      <c r="E69" s="213">
        <f>'2. Datu ievade'!E30</f>
        <v>1</v>
      </c>
      <c r="F69" s="214">
        <f>'2. Datu ievade'!F30</f>
        <v>0.73</v>
      </c>
      <c r="H69" s="231">
        <f>IF(AND($E69&gt;0,$F69&gt;0),'2. Datu ievade'!R70,0)</f>
        <v>0</v>
      </c>
      <c r="I69" s="214">
        <f t="shared" si="109"/>
        <v>0</v>
      </c>
      <c r="J69" s="232">
        <f t="shared" si="110"/>
        <v>0</v>
      </c>
      <c r="K69" s="214">
        <f>IF(H69&gt;0,'3. Finanšu-statistiskās konst.'!$C$19*'3. Finanšu-statistiskās konst.'!$C$6,0)</f>
        <v>0</v>
      </c>
      <c r="L69" s="214">
        <f t="shared" si="111"/>
        <v>0</v>
      </c>
      <c r="M69" s="216">
        <f t="shared" si="112"/>
        <v>0</v>
      </c>
      <c r="N69" s="214">
        <f t="shared" si="113"/>
        <v>0</v>
      </c>
      <c r="P69" s="214">
        <f>IF(AND($E69&gt;0,$F69&gt;0),'2. Datu ievade'!S70,0)</f>
        <v>0</v>
      </c>
      <c r="Q69" s="216">
        <f t="shared" si="114"/>
        <v>0</v>
      </c>
      <c r="R69" s="214">
        <f t="shared" si="115"/>
        <v>0</v>
      </c>
      <c r="S69" s="214">
        <f>IF(P69&gt;0,'3. Finanšu-statistiskās konst.'!$C$21*'3. Finanšu-statistiskās konst.'!$C$6,0)</f>
        <v>0</v>
      </c>
      <c r="T69" s="214">
        <f t="shared" si="116"/>
        <v>0</v>
      </c>
      <c r="U69" s="216">
        <f t="shared" si="117"/>
        <v>0</v>
      </c>
      <c r="V69" s="214">
        <f t="shared" si="118"/>
        <v>0</v>
      </c>
      <c r="X69" s="214">
        <f>IF(AND($E69&gt;0,$F69&gt;0),'2. Datu ievade'!T70,0)</f>
        <v>0</v>
      </c>
      <c r="Y69" s="214">
        <f>IF(X69&gt;0,X69*$E69*$F69*'3. Finanšu-statistiskās konst.'!C$12,0)</f>
        <v>0</v>
      </c>
      <c r="Z69" s="214">
        <f t="shared" si="119"/>
        <v>0</v>
      </c>
      <c r="AB69" s="214">
        <f>IF(AND($E69&gt;0,$F69&gt;0),'2. Datu ievade'!U70,0)</f>
        <v>0</v>
      </c>
      <c r="AC69" s="216">
        <f t="shared" si="120"/>
        <v>0</v>
      </c>
      <c r="AD69" s="214">
        <f t="shared" si="121"/>
        <v>0</v>
      </c>
      <c r="AE69" s="214">
        <f>IF(AB69&gt;0,'3. Finanšu-statistiskās konst.'!$C$22*'3. Finanšu-statistiskās konst.'!$C$6,0)</f>
        <v>0</v>
      </c>
      <c r="AF69" s="214">
        <f t="shared" si="122"/>
        <v>0</v>
      </c>
      <c r="AG69" s="216">
        <f t="shared" si="123"/>
        <v>0</v>
      </c>
      <c r="AH69" s="214">
        <f t="shared" si="124"/>
        <v>0</v>
      </c>
      <c r="AJ69" s="214">
        <f>IF(AND($E69&gt;0,$F69&gt;0),'2. Datu ievade'!W70,0)</f>
        <v>0</v>
      </c>
      <c r="AK69" s="214">
        <f>IF(AJ69&gt;0,AJ69*$E69*'2. Datu ievade'!V70,0)</f>
        <v>0</v>
      </c>
      <c r="AL69" s="214">
        <f>IF(AJ69&gt;0,AK69*'3. Finanšu-statistiskās konst.'!C$13*'3. Finanšu-statistiskās konst.'!$C$6,0)</f>
        <v>0</v>
      </c>
      <c r="AM69" s="214">
        <f t="shared" si="125"/>
        <v>0</v>
      </c>
      <c r="AO69" s="233">
        <f>IF(AND($E69&gt;0,$F69&gt;0),'2. Datu ievade'!X70,0)</f>
        <v>0</v>
      </c>
      <c r="AP69" s="214">
        <f>IF(AND($E69&gt;0,$F69&gt;0),'2. Datu ievade'!T70,0)</f>
        <v>0</v>
      </c>
      <c r="AQ69" s="214">
        <f t="shared" si="126"/>
        <v>0</v>
      </c>
      <c r="AR69" s="216">
        <f t="shared" si="127"/>
        <v>0</v>
      </c>
      <c r="AS69" s="214">
        <f t="shared" si="128"/>
        <v>0</v>
      </c>
      <c r="AT69" s="214">
        <f>IF(AQ69&gt;0,'3. Finanšu-statistiskās konst.'!$C$23*'3. Finanšu-statistiskās konst.'!$C$6,0)</f>
        <v>0</v>
      </c>
      <c r="AU69" s="214">
        <f t="shared" si="129"/>
        <v>0</v>
      </c>
      <c r="AV69" s="216">
        <f t="shared" si="130"/>
        <v>0</v>
      </c>
      <c r="AW69" s="214">
        <f t="shared" si="131"/>
        <v>0</v>
      </c>
      <c r="AY69" s="214">
        <f>IF(AND($E69&gt;0,$F69&gt;0),'2. Datu ievade'!Y70,0)</f>
        <v>0</v>
      </c>
      <c r="AZ69" s="216">
        <f t="shared" si="132"/>
        <v>0</v>
      </c>
      <c r="BA69" s="214">
        <f t="shared" si="133"/>
        <v>0</v>
      </c>
      <c r="BB69" s="214">
        <f>IF(AY69&gt;0,'3. Finanšu-statistiskās konst.'!$C$24*'3. Finanšu-statistiskās konst.'!$C$6,0)</f>
        <v>0</v>
      </c>
      <c r="BC69" s="214">
        <f t="shared" si="134"/>
        <v>0</v>
      </c>
      <c r="BD69" s="216">
        <f t="shared" si="135"/>
        <v>0</v>
      </c>
      <c r="BE69" s="214">
        <f t="shared" si="136"/>
        <v>0</v>
      </c>
      <c r="BG69" s="214">
        <f>IF(AND($E69&gt;0,$F69&gt;0),'2. Datu ievade'!Z70,0)</f>
        <v>1</v>
      </c>
      <c r="BH69" s="216">
        <f t="shared" si="137"/>
        <v>8.9643999999999995</v>
      </c>
      <c r="BI69" s="214">
        <f t="shared" si="138"/>
        <v>0.73</v>
      </c>
      <c r="BJ69" s="267">
        <f>IF(BG69&gt;0,'3. Finanšu-statistiskās konst.'!$C$27*'3. Finanšu-statistiskās konst.'!$C$6,0)</f>
        <v>12.28</v>
      </c>
      <c r="BK69" s="214">
        <f t="shared" si="139"/>
        <v>4.162687710340025</v>
      </c>
      <c r="BL69" s="216">
        <f t="shared" si="140"/>
        <v>3.0387620285482182</v>
      </c>
      <c r="BM69" s="214">
        <f t="shared" si="141"/>
        <v>4.162687710340025</v>
      </c>
      <c r="BO69" s="214">
        <f>IF(AND($E69&gt;0,$F69&gt;0),'2. Datu ievade'!AA70,0)</f>
        <v>0</v>
      </c>
      <c r="BP69" s="216">
        <f t="shared" si="142"/>
        <v>0</v>
      </c>
      <c r="BQ69" s="214">
        <f t="shared" si="143"/>
        <v>0</v>
      </c>
      <c r="BR69" s="214">
        <f>IF(BO69&gt;0,'3. Finanšu-statistiskās konst.'!$C$28*'3. Finanšu-statistiskās konst.'!$C$6,0)</f>
        <v>0</v>
      </c>
      <c r="BS69" s="214">
        <f t="shared" si="144"/>
        <v>0</v>
      </c>
      <c r="BT69" s="216">
        <f t="shared" si="145"/>
        <v>0</v>
      </c>
      <c r="BU69" s="214">
        <f t="shared" si="146"/>
        <v>0</v>
      </c>
      <c r="BW69" s="214">
        <f>IF(AND($E69&gt;0,$F69&gt;0),'2. Datu ievade'!S70,0)</f>
        <v>0</v>
      </c>
      <c r="BX69" s="216">
        <f t="shared" si="147"/>
        <v>0</v>
      </c>
      <c r="BY69" s="214">
        <f t="shared" si="148"/>
        <v>0</v>
      </c>
      <c r="BZ69" s="214">
        <f>IF(BW69&gt;0,'3. Finanšu-statistiskās konst.'!$C$21*'3. Finanšu-statistiskās konst.'!$C$6,0)</f>
        <v>0</v>
      </c>
      <c r="CA69" s="214">
        <f t="shared" si="149"/>
        <v>0</v>
      </c>
      <c r="CB69" s="214">
        <f t="shared" si="150"/>
        <v>0</v>
      </c>
      <c r="CC69" s="214">
        <f t="shared" si="151"/>
        <v>0</v>
      </c>
      <c r="CE69" s="214">
        <f>IF(AND($E69&gt;0,$F69&gt;0),'2. Datu ievade'!AB70,0)</f>
        <v>0</v>
      </c>
      <c r="CF69" s="216">
        <f t="shared" si="152"/>
        <v>0</v>
      </c>
      <c r="CG69" s="214">
        <f t="shared" si="153"/>
        <v>0</v>
      </c>
      <c r="CH69" s="214">
        <f>IF(CE69&gt;0,'3. Finanšu-statistiskās konst.'!$C$29*'3. Finanšu-statistiskās konst.'!$C$6,0)</f>
        <v>0</v>
      </c>
      <c r="CI69" s="214">
        <f t="shared" si="154"/>
        <v>0</v>
      </c>
      <c r="CJ69" s="216">
        <f t="shared" si="155"/>
        <v>0</v>
      </c>
      <c r="CK69" s="214">
        <f t="shared" si="156"/>
        <v>0</v>
      </c>
      <c r="CM69" s="231">
        <f>IF(AND($E69&gt;0,$F69&gt;0),'2. Datu ievade'!AC70,0)</f>
        <v>0</v>
      </c>
      <c r="CN69" s="216">
        <f t="shared" si="157"/>
        <v>0</v>
      </c>
      <c r="CO69" s="232">
        <f t="shared" si="158"/>
        <v>0</v>
      </c>
      <c r="CP69" s="214">
        <f>IF(CM69&gt;0,'3. Finanšu-statistiskās konst.'!$C$30*'3. Finanšu-statistiskās konst.'!$C$6,0)</f>
        <v>0</v>
      </c>
      <c r="CQ69" s="214">
        <f t="shared" si="159"/>
        <v>0</v>
      </c>
      <c r="CR69" s="216">
        <f t="shared" si="160"/>
        <v>0</v>
      </c>
      <c r="CS69" s="214">
        <f t="shared" si="161"/>
        <v>0</v>
      </c>
      <c r="CU69" s="214">
        <f t="shared" si="162"/>
        <v>0</v>
      </c>
      <c r="CV69" s="214">
        <f>IF(AND($E69&gt;0,$F69&gt;0),'2. Datu ievade'!AD70,0)</f>
        <v>0</v>
      </c>
      <c r="CX69" s="214">
        <f t="shared" si="163"/>
        <v>0</v>
      </c>
      <c r="CY69" s="214">
        <f>IF(AND($E69&gt;0,$F69&gt;0),'2. Datu ievade'!AE70,0)</f>
        <v>0</v>
      </c>
      <c r="DA69" s="214">
        <f t="shared" si="164"/>
        <v>0</v>
      </c>
      <c r="DB69" s="214">
        <f>IF(AND($E69&gt;0,$F69&gt;0),'2. Datu ievade'!AF70,0)</f>
        <v>0</v>
      </c>
    </row>
    <row r="70" spans="2:106" x14ac:dyDescent="0.25">
      <c r="B70" s="320"/>
      <c r="C70" s="296" t="str">
        <f>'2. Datu ievade'!C71</f>
        <v>publiskās apbūves teritorija</v>
      </c>
      <c r="D70" s="297"/>
      <c r="E70" s="213">
        <f>'2. Datu ievade'!E31</f>
        <v>1</v>
      </c>
      <c r="F70" s="214">
        <f>'2. Datu ievade'!F31</f>
        <v>2.85</v>
      </c>
      <c r="H70" s="231">
        <f>IF(AND($E70&gt;0,$F70&gt;0),'2. Datu ievade'!R71,0)</f>
        <v>0</v>
      </c>
      <c r="I70" s="214">
        <f t="shared" si="109"/>
        <v>0</v>
      </c>
      <c r="J70" s="232">
        <f t="shared" si="110"/>
        <v>0</v>
      </c>
      <c r="K70" s="214">
        <f>IF(H70&gt;0,'3. Finanšu-statistiskās konst.'!$C$19*'3. Finanšu-statistiskās konst.'!$C$6,0)</f>
        <v>0</v>
      </c>
      <c r="L70" s="214">
        <f t="shared" si="111"/>
        <v>0</v>
      </c>
      <c r="M70" s="216">
        <f t="shared" si="112"/>
        <v>0</v>
      </c>
      <c r="N70" s="214">
        <f t="shared" si="113"/>
        <v>0</v>
      </c>
      <c r="P70" s="214">
        <f>IF(AND($E70&gt;0,$F70&gt;0),'2. Datu ievade'!S71,0)</f>
        <v>0</v>
      </c>
      <c r="Q70" s="216">
        <f t="shared" si="114"/>
        <v>0</v>
      </c>
      <c r="R70" s="214">
        <f t="shared" si="115"/>
        <v>0</v>
      </c>
      <c r="S70" s="214">
        <f>IF(P70&gt;0,'3. Finanšu-statistiskās konst.'!$C$21*'3. Finanšu-statistiskās konst.'!$C$6,0)</f>
        <v>0</v>
      </c>
      <c r="T70" s="214">
        <f t="shared" si="116"/>
        <v>0</v>
      </c>
      <c r="U70" s="216">
        <f t="shared" si="117"/>
        <v>0</v>
      </c>
      <c r="V70" s="214">
        <f t="shared" si="118"/>
        <v>0</v>
      </c>
      <c r="X70" s="214">
        <f>IF(AND($E70&gt;0,$F70&gt;0),'2. Datu ievade'!T71,0)</f>
        <v>0</v>
      </c>
      <c r="Y70" s="214">
        <f>IF(X70&gt;0,X70*$E70*$F70*'3. Finanšu-statistiskās konst.'!C$12,0)</f>
        <v>0</v>
      </c>
      <c r="Z70" s="214">
        <f t="shared" si="119"/>
        <v>0</v>
      </c>
      <c r="AB70" s="214">
        <f>IF(AND($E70&gt;0,$F70&gt;0),'2. Datu ievade'!U71,0)</f>
        <v>0</v>
      </c>
      <c r="AC70" s="216">
        <f t="shared" si="120"/>
        <v>0</v>
      </c>
      <c r="AD70" s="214">
        <f t="shared" si="121"/>
        <v>0</v>
      </c>
      <c r="AE70" s="214">
        <f>IF(AB70&gt;0,'3. Finanšu-statistiskās konst.'!$C$22*'3. Finanšu-statistiskās konst.'!$C$6,0)</f>
        <v>0</v>
      </c>
      <c r="AF70" s="214">
        <f t="shared" si="122"/>
        <v>0</v>
      </c>
      <c r="AG70" s="216">
        <f t="shared" si="123"/>
        <v>0</v>
      </c>
      <c r="AH70" s="214">
        <f t="shared" si="124"/>
        <v>0</v>
      </c>
      <c r="AJ70" s="214">
        <f>IF(AND($E70&gt;0,$F70&gt;0),'2. Datu ievade'!W71,0)</f>
        <v>0</v>
      </c>
      <c r="AK70" s="214">
        <f>IF(AJ70&gt;0,AJ70*$E70*'2. Datu ievade'!V71,0)</f>
        <v>0</v>
      </c>
      <c r="AL70" s="214">
        <f>IF(AJ70&gt;0,AK70*'3. Finanšu-statistiskās konst.'!C$13*'3. Finanšu-statistiskās konst.'!$C$6,0)</f>
        <v>0</v>
      </c>
      <c r="AM70" s="214">
        <f t="shared" si="125"/>
        <v>0</v>
      </c>
      <c r="AO70" s="233">
        <f>IF(AND($E70&gt;0,$F70&gt;0),'2. Datu ievade'!X71,0)</f>
        <v>0</v>
      </c>
      <c r="AP70" s="214">
        <f>IF(AND($E70&gt;0,$F70&gt;0),'2. Datu ievade'!T71,0)</f>
        <v>0</v>
      </c>
      <c r="AQ70" s="214">
        <f t="shared" si="126"/>
        <v>0</v>
      </c>
      <c r="AR70" s="216">
        <f t="shared" si="127"/>
        <v>0</v>
      </c>
      <c r="AS70" s="214">
        <f t="shared" si="128"/>
        <v>0</v>
      </c>
      <c r="AT70" s="214">
        <f>IF(AQ70&gt;0,'3. Finanšu-statistiskās konst.'!$C$23*'3. Finanšu-statistiskās konst.'!$C$6,0)</f>
        <v>0</v>
      </c>
      <c r="AU70" s="214">
        <f t="shared" si="129"/>
        <v>0</v>
      </c>
      <c r="AV70" s="216">
        <f t="shared" si="130"/>
        <v>0</v>
      </c>
      <c r="AW70" s="214">
        <f t="shared" si="131"/>
        <v>0</v>
      </c>
      <c r="AY70" s="214">
        <f>IF(AND($E70&gt;0,$F70&gt;0),'2. Datu ievade'!Y71,0)</f>
        <v>0</v>
      </c>
      <c r="AZ70" s="216">
        <f t="shared" si="132"/>
        <v>0</v>
      </c>
      <c r="BA70" s="214">
        <f t="shared" si="133"/>
        <v>0</v>
      </c>
      <c r="BB70" s="214">
        <f>IF(AY70&gt;0,'3. Finanšu-statistiskās konst.'!$C$24*'3. Finanšu-statistiskās konst.'!$C$6,0)</f>
        <v>0</v>
      </c>
      <c r="BC70" s="214">
        <f t="shared" si="134"/>
        <v>0</v>
      </c>
      <c r="BD70" s="216">
        <f t="shared" si="135"/>
        <v>0</v>
      </c>
      <c r="BE70" s="214">
        <f t="shared" si="136"/>
        <v>0</v>
      </c>
      <c r="BG70" s="214">
        <f>IF(AND($E70&gt;0,$F70&gt;0),'2. Datu ievade'!Z71,0)</f>
        <v>3</v>
      </c>
      <c r="BH70" s="216">
        <f t="shared" si="137"/>
        <v>34.997999999999998</v>
      </c>
      <c r="BI70" s="214">
        <f t="shared" si="138"/>
        <v>8.5500000000000007</v>
      </c>
      <c r="BJ70" s="267">
        <f>IF(BG70&gt;0,'3. Finanšu-statistiskās konst.'!$C$27*'3. Finanšu-statistiskās konst.'!$C$6,0)</f>
        <v>12.28</v>
      </c>
      <c r="BK70" s="214">
        <f t="shared" si="139"/>
        <v>4.162687710340025</v>
      </c>
      <c r="BL70" s="216">
        <f t="shared" si="140"/>
        <v>35.590979923407218</v>
      </c>
      <c r="BM70" s="214">
        <f t="shared" si="141"/>
        <v>12.488063131020077</v>
      </c>
      <c r="BO70" s="214">
        <f>IF(AND($E70&gt;0,$F70&gt;0),'2. Datu ievade'!AA71,0)</f>
        <v>1</v>
      </c>
      <c r="BP70" s="216">
        <f t="shared" si="142"/>
        <v>393.87</v>
      </c>
      <c r="BQ70" s="214">
        <f t="shared" si="143"/>
        <v>2.85</v>
      </c>
      <c r="BR70" s="214">
        <f>IF(BO70&gt;0,'3. Finanšu-statistiskās konst.'!$C$28*'3. Finanšu-statistiskās konst.'!$C$6,0)</f>
        <v>138.19999999999999</v>
      </c>
      <c r="BS70" s="214">
        <f t="shared" si="144"/>
        <v>57.280725546702811</v>
      </c>
      <c r="BT70" s="216">
        <f t="shared" si="145"/>
        <v>163.25006780810301</v>
      </c>
      <c r="BU70" s="214">
        <f t="shared" si="146"/>
        <v>57.280725546702811</v>
      </c>
      <c r="BW70" s="214">
        <f>IF(AND($E70&gt;0,$F70&gt;0),'2. Datu ievade'!S71,0)</f>
        <v>0</v>
      </c>
      <c r="BX70" s="216">
        <f t="shared" si="147"/>
        <v>0</v>
      </c>
      <c r="BY70" s="214">
        <f t="shared" si="148"/>
        <v>0</v>
      </c>
      <c r="BZ70" s="214">
        <f>IF(BW70&gt;0,'3. Finanšu-statistiskās konst.'!$C$21*'3. Finanšu-statistiskās konst.'!$C$6,0)</f>
        <v>0</v>
      </c>
      <c r="CA70" s="214">
        <f t="shared" si="149"/>
        <v>0</v>
      </c>
      <c r="CB70" s="214">
        <f t="shared" si="150"/>
        <v>0</v>
      </c>
      <c r="CC70" s="214">
        <f t="shared" si="151"/>
        <v>0</v>
      </c>
      <c r="CE70" s="214">
        <f>IF(AND($E70&gt;0,$F70&gt;0),'2. Datu ievade'!AB71,0)</f>
        <v>0</v>
      </c>
      <c r="CF70" s="216">
        <f t="shared" si="152"/>
        <v>0</v>
      </c>
      <c r="CG70" s="214">
        <f t="shared" si="153"/>
        <v>0</v>
      </c>
      <c r="CH70" s="214">
        <f>IF(CE70&gt;0,'3. Finanšu-statistiskās konst.'!$C$29*'3. Finanšu-statistiskās konst.'!$C$6,0)</f>
        <v>0</v>
      </c>
      <c r="CI70" s="214">
        <f t="shared" si="154"/>
        <v>0</v>
      </c>
      <c r="CJ70" s="216">
        <f t="shared" si="155"/>
        <v>0</v>
      </c>
      <c r="CK70" s="214">
        <f t="shared" si="156"/>
        <v>0</v>
      </c>
      <c r="CM70" s="231">
        <f>IF(AND($E70&gt;0,$F70&gt;0),'2. Datu ievade'!AC71,0)</f>
        <v>0</v>
      </c>
      <c r="CN70" s="216">
        <f t="shared" si="157"/>
        <v>0</v>
      </c>
      <c r="CO70" s="232">
        <f t="shared" si="158"/>
        <v>0</v>
      </c>
      <c r="CP70" s="214">
        <f>IF(CM70&gt;0,'3. Finanšu-statistiskās konst.'!$C$30*'3. Finanšu-statistiskās konst.'!$C$6,0)</f>
        <v>0</v>
      </c>
      <c r="CQ70" s="214">
        <f t="shared" si="159"/>
        <v>0</v>
      </c>
      <c r="CR70" s="216">
        <f t="shared" si="160"/>
        <v>0</v>
      </c>
      <c r="CS70" s="214">
        <f t="shared" si="161"/>
        <v>0</v>
      </c>
      <c r="CU70" s="214">
        <f t="shared" si="162"/>
        <v>0</v>
      </c>
      <c r="CV70" s="214">
        <f>IF(AND($E70&gt;0,$F70&gt;0),'2. Datu ievade'!AD71,0)</f>
        <v>0</v>
      </c>
      <c r="CX70" s="214">
        <f t="shared" si="163"/>
        <v>0</v>
      </c>
      <c r="CY70" s="214">
        <f>IF(AND($E70&gt;0,$F70&gt;0),'2. Datu ievade'!AE71,0)</f>
        <v>0</v>
      </c>
      <c r="DA70" s="214">
        <f t="shared" si="164"/>
        <v>0</v>
      </c>
      <c r="DB70" s="214">
        <f>IF(AND($E70&gt;0,$F70&gt;0),'2. Datu ievade'!AF71,0)</f>
        <v>0</v>
      </c>
    </row>
    <row r="71" spans="2:106" x14ac:dyDescent="0.25">
      <c r="B71" s="320"/>
      <c r="C71" s="296" t="str">
        <f>'2. Datu ievade'!C72</f>
        <v>atsevišķas ēkas</v>
      </c>
      <c r="D71" s="297"/>
      <c r="E71" s="213">
        <f>'2. Datu ievade'!E32</f>
        <v>0</v>
      </c>
      <c r="F71" s="214">
        <f>'2. Datu ievade'!F32</f>
        <v>0</v>
      </c>
      <c r="H71" s="231">
        <f>IF(AND($E71&gt;0,$F71&gt;0),'2. Datu ievade'!R72,0)</f>
        <v>0</v>
      </c>
      <c r="I71" s="214">
        <f t="shared" si="109"/>
        <v>0</v>
      </c>
      <c r="J71" s="232">
        <f t="shared" si="110"/>
        <v>0</v>
      </c>
      <c r="K71" s="214">
        <f>IF(H71&gt;0,'3. Finanšu-statistiskās konst.'!$C$19*'3. Finanšu-statistiskās konst.'!$C$6,0)</f>
        <v>0</v>
      </c>
      <c r="L71" s="214">
        <f t="shared" si="111"/>
        <v>0</v>
      </c>
      <c r="M71" s="216">
        <f t="shared" si="112"/>
        <v>0</v>
      </c>
      <c r="N71" s="214">
        <f t="shared" si="113"/>
        <v>0</v>
      </c>
      <c r="P71" s="214">
        <f>IF(AND($E71&gt;0,$F71&gt;0),'2. Datu ievade'!S72,0)</f>
        <v>0</v>
      </c>
      <c r="Q71" s="216">
        <f t="shared" si="114"/>
        <v>0</v>
      </c>
      <c r="R71" s="214">
        <f t="shared" si="115"/>
        <v>0</v>
      </c>
      <c r="S71" s="214">
        <f>IF(P71&gt;0,'3. Finanšu-statistiskās konst.'!$C$21*'3. Finanšu-statistiskās konst.'!$C$6,0)</f>
        <v>0</v>
      </c>
      <c r="T71" s="214">
        <f t="shared" si="116"/>
        <v>0</v>
      </c>
      <c r="U71" s="216">
        <f t="shared" si="117"/>
        <v>0</v>
      </c>
      <c r="V71" s="214">
        <f t="shared" si="118"/>
        <v>0</v>
      </c>
      <c r="X71" s="214">
        <f>IF(AND($E71&gt;0,$F71&gt;0),'2. Datu ievade'!T72,0)</f>
        <v>0</v>
      </c>
      <c r="Y71" s="214">
        <f>IF(X71&gt;0,X71*$E71*$F71*'3. Finanšu-statistiskās konst.'!C$12,0)</f>
        <v>0</v>
      </c>
      <c r="Z71" s="214">
        <f t="shared" si="119"/>
        <v>0</v>
      </c>
      <c r="AB71" s="214">
        <f>IF(AND($E71&gt;0,$F71&gt;0),'2. Datu ievade'!U72,0)</f>
        <v>0</v>
      </c>
      <c r="AC71" s="216">
        <f t="shared" si="120"/>
        <v>0</v>
      </c>
      <c r="AD71" s="214">
        <f t="shared" si="121"/>
        <v>0</v>
      </c>
      <c r="AE71" s="214">
        <f>IF(AB71&gt;0,'3. Finanšu-statistiskās konst.'!$C$22*'3. Finanšu-statistiskās konst.'!$C$6,0)</f>
        <v>0</v>
      </c>
      <c r="AF71" s="214">
        <f t="shared" si="122"/>
        <v>0</v>
      </c>
      <c r="AG71" s="216">
        <f t="shared" si="123"/>
        <v>0</v>
      </c>
      <c r="AH71" s="214">
        <f t="shared" si="124"/>
        <v>0</v>
      </c>
      <c r="AJ71" s="214">
        <f>IF(AND($E71&gt;0,$F71&gt;0),'2. Datu ievade'!W72,0)</f>
        <v>0</v>
      </c>
      <c r="AK71" s="214">
        <f>IF(AJ71&gt;0,AJ71*$E71*'2. Datu ievade'!V72,0)</f>
        <v>0</v>
      </c>
      <c r="AL71" s="214">
        <f>IF(AJ71&gt;0,AK71*'3. Finanšu-statistiskās konst.'!C$13*'3. Finanšu-statistiskās konst.'!$C$6,0)</f>
        <v>0</v>
      </c>
      <c r="AM71" s="214">
        <f t="shared" si="125"/>
        <v>0</v>
      </c>
      <c r="AO71" s="233">
        <f>IF(AND($E71&gt;0,$F71&gt;0),'2. Datu ievade'!X72,0)</f>
        <v>0</v>
      </c>
      <c r="AP71" s="214">
        <f>IF(AND($E71&gt;0,$F71&gt;0),'2. Datu ievade'!T72,0)</f>
        <v>0</v>
      </c>
      <c r="AQ71" s="214">
        <f t="shared" si="126"/>
        <v>0</v>
      </c>
      <c r="AR71" s="216">
        <f t="shared" si="127"/>
        <v>0</v>
      </c>
      <c r="AS71" s="214">
        <f t="shared" si="128"/>
        <v>0</v>
      </c>
      <c r="AT71" s="214">
        <f>IF(AQ71&gt;0,'3. Finanšu-statistiskās konst.'!$C$23*'3. Finanšu-statistiskās konst.'!$C$6,0)</f>
        <v>0</v>
      </c>
      <c r="AU71" s="214">
        <f t="shared" si="129"/>
        <v>0</v>
      </c>
      <c r="AV71" s="216">
        <f t="shared" si="130"/>
        <v>0</v>
      </c>
      <c r="AW71" s="214">
        <f t="shared" si="131"/>
        <v>0</v>
      </c>
      <c r="AY71" s="214">
        <f>IF(AND($E71&gt;0,$F71&gt;0),'2. Datu ievade'!Y72,0)</f>
        <v>0</v>
      </c>
      <c r="AZ71" s="216">
        <f t="shared" si="132"/>
        <v>0</v>
      </c>
      <c r="BA71" s="214">
        <f t="shared" si="133"/>
        <v>0</v>
      </c>
      <c r="BB71" s="214">
        <f>IF(AY71&gt;0,'3. Finanšu-statistiskās konst.'!$C$24*'3. Finanšu-statistiskās konst.'!$C$6,0)</f>
        <v>0</v>
      </c>
      <c r="BC71" s="214">
        <f t="shared" si="134"/>
        <v>0</v>
      </c>
      <c r="BD71" s="216">
        <f t="shared" si="135"/>
        <v>0</v>
      </c>
      <c r="BE71" s="214">
        <f t="shared" si="136"/>
        <v>0</v>
      </c>
      <c r="BG71" s="214">
        <f>IF(AND($E71&gt;0,$F71&gt;0),'2. Datu ievade'!Z72,0)</f>
        <v>0</v>
      </c>
      <c r="BH71" s="216">
        <f t="shared" si="137"/>
        <v>0</v>
      </c>
      <c r="BI71" s="214">
        <f t="shared" si="138"/>
        <v>0</v>
      </c>
      <c r="BJ71" s="267">
        <f>IF(BG71&gt;0,'3. Finanšu-statistiskās konst.'!$C$27*'3. Finanšu-statistiskās konst.'!$C$6,0)</f>
        <v>0</v>
      </c>
      <c r="BK71" s="214">
        <f t="shared" si="139"/>
        <v>0</v>
      </c>
      <c r="BL71" s="216">
        <f t="shared" si="140"/>
        <v>0</v>
      </c>
      <c r="BM71" s="214">
        <f t="shared" si="141"/>
        <v>0</v>
      </c>
      <c r="BO71" s="214">
        <f>IF(AND($E71&gt;0,$F71&gt;0),'2. Datu ievade'!AA72,0)</f>
        <v>0</v>
      </c>
      <c r="BP71" s="216">
        <f t="shared" si="142"/>
        <v>0</v>
      </c>
      <c r="BQ71" s="214">
        <f t="shared" si="143"/>
        <v>0</v>
      </c>
      <c r="BR71" s="214">
        <f>IF(BO71&gt;0,'3. Finanšu-statistiskās konst.'!$C$28*'3. Finanšu-statistiskās konst.'!$C$6,0)</f>
        <v>0</v>
      </c>
      <c r="BS71" s="214">
        <f t="shared" si="144"/>
        <v>0</v>
      </c>
      <c r="BT71" s="216">
        <f t="shared" si="145"/>
        <v>0</v>
      </c>
      <c r="BU71" s="214">
        <f t="shared" si="146"/>
        <v>0</v>
      </c>
      <c r="BW71" s="214">
        <f>IF(AND($E71&gt;0,$F71&gt;0),'2. Datu ievade'!S72,0)</f>
        <v>0</v>
      </c>
      <c r="BX71" s="216">
        <f t="shared" si="147"/>
        <v>0</v>
      </c>
      <c r="BY71" s="214">
        <f t="shared" si="148"/>
        <v>0</v>
      </c>
      <c r="BZ71" s="214">
        <f>IF(BW71&gt;0,'3. Finanšu-statistiskās konst.'!$C$21*'3. Finanšu-statistiskās konst.'!$C$6,0)</f>
        <v>0</v>
      </c>
      <c r="CA71" s="214">
        <f t="shared" si="149"/>
        <v>0</v>
      </c>
      <c r="CB71" s="214">
        <f t="shared" si="150"/>
        <v>0</v>
      </c>
      <c r="CC71" s="214">
        <f t="shared" si="151"/>
        <v>0</v>
      </c>
      <c r="CE71" s="214">
        <f>IF(AND($E71&gt;0,$F71&gt;0),'2. Datu ievade'!AB72,0)</f>
        <v>0</v>
      </c>
      <c r="CF71" s="216">
        <f t="shared" si="152"/>
        <v>0</v>
      </c>
      <c r="CG71" s="214">
        <f t="shared" si="153"/>
        <v>0</v>
      </c>
      <c r="CH71" s="214">
        <f>IF(CE71&gt;0,'3. Finanšu-statistiskās konst.'!$C$29*'3. Finanšu-statistiskās konst.'!$C$6,0)</f>
        <v>0</v>
      </c>
      <c r="CI71" s="214">
        <f t="shared" si="154"/>
        <v>0</v>
      </c>
      <c r="CJ71" s="216">
        <f t="shared" si="155"/>
        <v>0</v>
      </c>
      <c r="CK71" s="214">
        <f t="shared" si="156"/>
        <v>0</v>
      </c>
      <c r="CM71" s="231">
        <f>IF(AND($E71&gt;0,$F71&gt;0),'2. Datu ievade'!AC72,0)</f>
        <v>0</v>
      </c>
      <c r="CN71" s="216">
        <f t="shared" si="157"/>
        <v>0</v>
      </c>
      <c r="CO71" s="232">
        <f t="shared" si="158"/>
        <v>0</v>
      </c>
      <c r="CP71" s="214">
        <f>IF(CM71&gt;0,'3. Finanšu-statistiskās konst.'!$C$30*'3. Finanšu-statistiskās konst.'!$C$6,0)</f>
        <v>0</v>
      </c>
      <c r="CQ71" s="214">
        <f t="shared" si="159"/>
        <v>0</v>
      </c>
      <c r="CR71" s="216">
        <f t="shared" si="160"/>
        <v>0</v>
      </c>
      <c r="CS71" s="214">
        <f t="shared" si="161"/>
        <v>0</v>
      </c>
      <c r="CU71" s="214">
        <f t="shared" si="162"/>
        <v>0</v>
      </c>
      <c r="CV71" s="214">
        <f>IF(AND($E71&gt;0,$F71&gt;0),'2. Datu ievade'!AD72,0)</f>
        <v>0</v>
      </c>
      <c r="CX71" s="214">
        <f t="shared" si="163"/>
        <v>0</v>
      </c>
      <c r="CY71" s="214">
        <f>IF(AND($E71&gt;0,$F71&gt;0),'2. Datu ievade'!AE72,0)</f>
        <v>0</v>
      </c>
      <c r="DA71" s="214">
        <f t="shared" si="164"/>
        <v>0</v>
      </c>
      <c r="DB71" s="214">
        <f>IF(AND($E71&gt;0,$F71&gt;0),'2. Datu ievade'!AF72,0)</f>
        <v>0</v>
      </c>
    </row>
    <row r="72" spans="2:106" x14ac:dyDescent="0.25">
      <c r="B72" s="320"/>
      <c r="C72" s="296" t="str">
        <f>'2. Datu ievade'!C73</f>
        <v>transporta infrastruktūras teritorija</v>
      </c>
      <c r="D72" s="297"/>
      <c r="E72" s="213">
        <f>'2. Datu ievade'!E33</f>
        <v>1</v>
      </c>
      <c r="F72" s="214">
        <f>'2. Datu ievade'!F33</f>
        <v>7.52</v>
      </c>
      <c r="H72" s="231">
        <f>IF(AND($E72&gt;0,$F72&gt;0),'2. Datu ievade'!R73,0)</f>
        <v>0</v>
      </c>
      <c r="I72" s="214">
        <f t="shared" si="109"/>
        <v>0</v>
      </c>
      <c r="J72" s="232">
        <f t="shared" si="110"/>
        <v>0</v>
      </c>
      <c r="K72" s="214">
        <f>IF(H72&gt;0,'3. Finanšu-statistiskās konst.'!$C$19*'3. Finanšu-statistiskās konst.'!$C$6,0)</f>
        <v>0</v>
      </c>
      <c r="L72" s="214">
        <f t="shared" si="111"/>
        <v>0</v>
      </c>
      <c r="M72" s="216">
        <f t="shared" si="112"/>
        <v>0</v>
      </c>
      <c r="N72" s="214">
        <f t="shared" si="113"/>
        <v>0</v>
      </c>
      <c r="P72" s="214">
        <f>IF(AND($E72&gt;0,$F72&gt;0),'2. Datu ievade'!S73,0)</f>
        <v>0</v>
      </c>
      <c r="Q72" s="216">
        <f t="shared" si="114"/>
        <v>0</v>
      </c>
      <c r="R72" s="214">
        <f t="shared" si="115"/>
        <v>0</v>
      </c>
      <c r="S72" s="214">
        <f>IF(P72&gt;0,'3. Finanšu-statistiskās konst.'!$C$21*'3. Finanšu-statistiskās konst.'!$C$6,0)</f>
        <v>0</v>
      </c>
      <c r="T72" s="214">
        <f t="shared" si="116"/>
        <v>0</v>
      </c>
      <c r="U72" s="216">
        <f t="shared" si="117"/>
        <v>0</v>
      </c>
      <c r="V72" s="214">
        <f t="shared" si="118"/>
        <v>0</v>
      </c>
      <c r="X72" s="214">
        <f>IF(AND($E72&gt;0,$F72&gt;0),'2. Datu ievade'!T73,0)</f>
        <v>0</v>
      </c>
      <c r="Y72" s="214">
        <f>IF(X72&gt;0,X72*$E72*$F72*'3. Finanšu-statistiskās konst.'!C$12,0)</f>
        <v>0</v>
      </c>
      <c r="Z72" s="214">
        <f t="shared" si="119"/>
        <v>0</v>
      </c>
      <c r="AB72" s="214">
        <f>IF(AND($E72&gt;0,$F72&gt;0),'2. Datu ievade'!U73,0)</f>
        <v>0</v>
      </c>
      <c r="AC72" s="216">
        <f t="shared" si="120"/>
        <v>0</v>
      </c>
      <c r="AD72" s="214">
        <f t="shared" si="121"/>
        <v>0</v>
      </c>
      <c r="AE72" s="214">
        <f>IF(AB72&gt;0,'3. Finanšu-statistiskās konst.'!$C$22*'3. Finanšu-statistiskās konst.'!$C$6,0)</f>
        <v>0</v>
      </c>
      <c r="AF72" s="214">
        <f t="shared" si="122"/>
        <v>0</v>
      </c>
      <c r="AG72" s="216">
        <f t="shared" si="123"/>
        <v>0</v>
      </c>
      <c r="AH72" s="214">
        <f t="shared" si="124"/>
        <v>0</v>
      </c>
      <c r="AJ72" s="214">
        <f>IF(AND($E72&gt;0,$F72&gt;0),'2. Datu ievade'!W73,0)</f>
        <v>0</v>
      </c>
      <c r="AK72" s="214">
        <f>IF(AJ72&gt;0,AJ72*$E72*'2. Datu ievade'!V73,0)</f>
        <v>0</v>
      </c>
      <c r="AL72" s="214">
        <f>IF(AJ72&gt;0,AK72*'3. Finanšu-statistiskās konst.'!C$13*'3. Finanšu-statistiskās konst.'!$C$6,0)</f>
        <v>0</v>
      </c>
      <c r="AM72" s="214">
        <f t="shared" si="125"/>
        <v>0</v>
      </c>
      <c r="AO72" s="233">
        <f>IF(AND($E72&gt;0,$F72&gt;0),'2. Datu ievade'!X73,0)</f>
        <v>0</v>
      </c>
      <c r="AP72" s="214">
        <f>IF(AND($E72&gt;0,$F72&gt;0),'2. Datu ievade'!T73,0)</f>
        <v>0</v>
      </c>
      <c r="AQ72" s="214">
        <f t="shared" si="126"/>
        <v>0</v>
      </c>
      <c r="AR72" s="216">
        <f t="shared" si="127"/>
        <v>0</v>
      </c>
      <c r="AS72" s="214">
        <f t="shared" si="128"/>
        <v>0</v>
      </c>
      <c r="AT72" s="214">
        <f>IF(AQ72&gt;0,'3. Finanšu-statistiskās konst.'!$C$23*'3. Finanšu-statistiskās konst.'!$C$6,0)</f>
        <v>0</v>
      </c>
      <c r="AU72" s="214">
        <f t="shared" si="129"/>
        <v>0</v>
      </c>
      <c r="AV72" s="216">
        <f t="shared" si="130"/>
        <v>0</v>
      </c>
      <c r="AW72" s="214">
        <f t="shared" si="131"/>
        <v>0</v>
      </c>
      <c r="AY72" s="214">
        <f>IF(AND($E72&gt;0,$F72&gt;0),'2. Datu ievade'!Y73,0)</f>
        <v>0</v>
      </c>
      <c r="AZ72" s="216">
        <f t="shared" si="132"/>
        <v>0</v>
      </c>
      <c r="BA72" s="214">
        <f t="shared" si="133"/>
        <v>0</v>
      </c>
      <c r="BB72" s="214">
        <f>IF(AY72&gt;0,'3. Finanšu-statistiskās konst.'!$C$24*'3. Finanšu-statistiskās konst.'!$C$6,0)</f>
        <v>0</v>
      </c>
      <c r="BC72" s="214">
        <f t="shared" si="134"/>
        <v>0</v>
      </c>
      <c r="BD72" s="216">
        <f t="shared" si="135"/>
        <v>0</v>
      </c>
      <c r="BE72" s="214">
        <f t="shared" si="136"/>
        <v>0</v>
      </c>
      <c r="BG72" s="214">
        <f>IF(AND($E72&gt;0,$F72&gt;0),'2. Datu ievade'!Z73,0)</f>
        <v>0</v>
      </c>
      <c r="BH72" s="216">
        <f t="shared" si="137"/>
        <v>0</v>
      </c>
      <c r="BI72" s="214">
        <f t="shared" si="138"/>
        <v>0</v>
      </c>
      <c r="BJ72" s="267">
        <f>IF(BG72&gt;0,'3. Finanšu-statistiskās konst.'!$C$27*'3. Finanšu-statistiskās konst.'!$C$6,0)</f>
        <v>0</v>
      </c>
      <c r="BK72" s="214">
        <f t="shared" si="139"/>
        <v>0</v>
      </c>
      <c r="BL72" s="216">
        <f t="shared" si="140"/>
        <v>0</v>
      </c>
      <c r="BM72" s="214">
        <f t="shared" si="141"/>
        <v>0</v>
      </c>
      <c r="BO72" s="214">
        <f>IF(AND($E72&gt;0,$F72&gt;0),'2. Datu ievade'!AA73,0)</f>
        <v>0</v>
      </c>
      <c r="BP72" s="216">
        <f t="shared" si="142"/>
        <v>0</v>
      </c>
      <c r="BQ72" s="214">
        <f t="shared" si="143"/>
        <v>0</v>
      </c>
      <c r="BR72" s="214">
        <f>IF(BO72&gt;0,'3. Finanšu-statistiskās konst.'!$C$28*'3. Finanšu-statistiskās konst.'!$C$6,0)</f>
        <v>0</v>
      </c>
      <c r="BS72" s="214">
        <f t="shared" si="144"/>
        <v>0</v>
      </c>
      <c r="BT72" s="216">
        <f t="shared" si="145"/>
        <v>0</v>
      </c>
      <c r="BU72" s="214">
        <f t="shared" si="146"/>
        <v>0</v>
      </c>
      <c r="BW72" s="214">
        <f>IF(AND($E72&gt;0,$F72&gt;0),'2. Datu ievade'!S73,0)</f>
        <v>0</v>
      </c>
      <c r="BX72" s="216">
        <f t="shared" si="147"/>
        <v>0</v>
      </c>
      <c r="BY72" s="214">
        <f t="shared" si="148"/>
        <v>0</v>
      </c>
      <c r="BZ72" s="214">
        <f>IF(BW72&gt;0,'3. Finanšu-statistiskās konst.'!$C$21*'3. Finanšu-statistiskās konst.'!$C$6,0)</f>
        <v>0</v>
      </c>
      <c r="CA72" s="214">
        <f t="shared" si="149"/>
        <v>0</v>
      </c>
      <c r="CB72" s="214">
        <f t="shared" si="150"/>
        <v>0</v>
      </c>
      <c r="CC72" s="214">
        <f t="shared" si="151"/>
        <v>0</v>
      </c>
      <c r="CE72" s="214">
        <f>IF(AND($E72&gt;0,$F72&gt;0),'2. Datu ievade'!AB73,0)</f>
        <v>0</v>
      </c>
      <c r="CF72" s="216">
        <f t="shared" si="152"/>
        <v>0</v>
      </c>
      <c r="CG72" s="214">
        <f t="shared" si="153"/>
        <v>0</v>
      </c>
      <c r="CH72" s="214">
        <f>IF(CE72&gt;0,'3. Finanšu-statistiskās konst.'!$C$29*'3. Finanšu-statistiskās konst.'!$C$6,0)</f>
        <v>0</v>
      </c>
      <c r="CI72" s="214">
        <f t="shared" si="154"/>
        <v>0</v>
      </c>
      <c r="CJ72" s="216">
        <f t="shared" si="155"/>
        <v>0</v>
      </c>
      <c r="CK72" s="214">
        <f t="shared" si="156"/>
        <v>0</v>
      </c>
      <c r="CM72" s="231">
        <f>IF(AND($E72&gt;0,$F72&gt;0),'2. Datu ievade'!AC73,0)</f>
        <v>0</v>
      </c>
      <c r="CN72" s="216">
        <f t="shared" si="157"/>
        <v>0</v>
      </c>
      <c r="CO72" s="232">
        <f t="shared" si="158"/>
        <v>0</v>
      </c>
      <c r="CP72" s="214">
        <f>IF(CM72&gt;0,'3. Finanšu-statistiskās konst.'!$C$30*'3. Finanšu-statistiskās konst.'!$C$6,0)</f>
        <v>0</v>
      </c>
      <c r="CQ72" s="214">
        <f t="shared" si="159"/>
        <v>0</v>
      </c>
      <c r="CR72" s="216">
        <f t="shared" si="160"/>
        <v>0</v>
      </c>
      <c r="CS72" s="214">
        <f t="shared" si="161"/>
        <v>0</v>
      </c>
      <c r="CU72" s="214">
        <f t="shared" si="162"/>
        <v>0</v>
      </c>
      <c r="CV72" s="214">
        <f>IF(AND($E72&gt;0,$F72&gt;0),'2. Datu ievade'!AD73,0)</f>
        <v>0</v>
      </c>
      <c r="CX72" s="214">
        <f t="shared" si="163"/>
        <v>0</v>
      </c>
      <c r="CY72" s="214">
        <f>IF(AND($E72&gt;0,$F72&gt;0),'2. Datu ievade'!AE73,0)</f>
        <v>0</v>
      </c>
      <c r="DA72" s="214">
        <f t="shared" si="164"/>
        <v>0</v>
      </c>
      <c r="DB72" s="214">
        <f>IF(AND($E72&gt;0,$F72&gt;0),'2. Datu ievade'!AF73,0)</f>
        <v>0</v>
      </c>
    </row>
    <row r="73" spans="2:106" ht="14.25" customHeight="1" x14ac:dyDescent="0.25">
      <c r="B73" s="320"/>
      <c r="C73" s="296" t="str">
        <f>'2. Datu ievade'!C74</f>
        <v>Lietotāja definēta papildus ģeotelpiskā vienība (citi apbūves/urbānu teritoriju tipi)</v>
      </c>
      <c r="D73" s="297"/>
      <c r="E73" s="213">
        <f>'2. Datu ievade'!E34</f>
        <v>0</v>
      </c>
      <c r="F73" s="214">
        <f>'2. Datu ievade'!F34</f>
        <v>0</v>
      </c>
      <c r="H73" s="231">
        <f>IF(AND($E73&gt;0,$F73&gt;0),'2. Datu ievade'!R74,0)</f>
        <v>0</v>
      </c>
      <c r="I73" s="214">
        <f t="shared" si="109"/>
        <v>0</v>
      </c>
      <c r="J73" s="232">
        <f t="shared" si="110"/>
        <v>0</v>
      </c>
      <c r="K73" s="214">
        <f>IF(H73&gt;0,'3. Finanšu-statistiskās konst.'!$C$19*'3. Finanšu-statistiskās konst.'!$C$6,0)</f>
        <v>0</v>
      </c>
      <c r="L73" s="214">
        <f t="shared" si="111"/>
        <v>0</v>
      </c>
      <c r="M73" s="216">
        <f t="shared" si="112"/>
        <v>0</v>
      </c>
      <c r="N73" s="214">
        <f t="shared" si="113"/>
        <v>0</v>
      </c>
      <c r="P73" s="214">
        <f>IF(AND($E73&gt;0,$F73&gt;0),'2. Datu ievade'!S74,0)</f>
        <v>0</v>
      </c>
      <c r="Q73" s="216">
        <f t="shared" si="114"/>
        <v>0</v>
      </c>
      <c r="R73" s="214">
        <f t="shared" si="115"/>
        <v>0</v>
      </c>
      <c r="S73" s="214">
        <f>IF(P73&gt;0,'3. Finanšu-statistiskās konst.'!$C$21*'3. Finanšu-statistiskās konst.'!$C$6,0)</f>
        <v>0</v>
      </c>
      <c r="T73" s="214">
        <f t="shared" si="116"/>
        <v>0</v>
      </c>
      <c r="U73" s="216">
        <f t="shared" si="117"/>
        <v>0</v>
      </c>
      <c r="V73" s="214">
        <f t="shared" si="118"/>
        <v>0</v>
      </c>
      <c r="X73" s="214">
        <f>IF(AND($E73&gt;0,$F73&gt;0),'2. Datu ievade'!T74,0)</f>
        <v>0</v>
      </c>
      <c r="Y73" s="214">
        <f>IF(X73&gt;0,X73*$E73*$F73*'3. Finanšu-statistiskās konst.'!C$12,0)</f>
        <v>0</v>
      </c>
      <c r="Z73" s="214">
        <f t="shared" si="119"/>
        <v>0</v>
      </c>
      <c r="AB73" s="214">
        <f>IF(AND($E73&gt;0,$F73&gt;0),'2. Datu ievade'!U74,0)</f>
        <v>0</v>
      </c>
      <c r="AC73" s="216">
        <f t="shared" si="120"/>
        <v>0</v>
      </c>
      <c r="AD73" s="214">
        <f t="shared" si="121"/>
        <v>0</v>
      </c>
      <c r="AE73" s="214">
        <f>IF(AB73&gt;0,'3. Finanšu-statistiskās konst.'!$C$22*'3. Finanšu-statistiskās konst.'!$C$6,0)</f>
        <v>0</v>
      </c>
      <c r="AF73" s="214">
        <f t="shared" si="122"/>
        <v>0</v>
      </c>
      <c r="AG73" s="216">
        <f t="shared" si="123"/>
        <v>0</v>
      </c>
      <c r="AH73" s="214">
        <f t="shared" si="124"/>
        <v>0</v>
      </c>
      <c r="AJ73" s="214">
        <f>IF(AND($E73&gt;0,$F73&gt;0),'2. Datu ievade'!W74,0)</f>
        <v>0</v>
      </c>
      <c r="AK73" s="214">
        <f>IF(AJ73&gt;0,AJ73*$E73*'2. Datu ievade'!V74,0)</f>
        <v>0</v>
      </c>
      <c r="AL73" s="214">
        <f>IF(AJ73&gt;0,AK73*'3. Finanšu-statistiskās konst.'!C$13*'3. Finanšu-statistiskās konst.'!$C$6,0)</f>
        <v>0</v>
      </c>
      <c r="AM73" s="214">
        <f t="shared" si="125"/>
        <v>0</v>
      </c>
      <c r="AO73" s="233">
        <f>IF(AND($E73&gt;0,$F73&gt;0),'2. Datu ievade'!X74,0)</f>
        <v>0</v>
      </c>
      <c r="AP73" s="214">
        <f>IF(AND($E73&gt;0,$F73&gt;0),'2. Datu ievade'!T74,0)</f>
        <v>0</v>
      </c>
      <c r="AQ73" s="214">
        <f t="shared" si="126"/>
        <v>0</v>
      </c>
      <c r="AR73" s="216">
        <f t="shared" si="127"/>
        <v>0</v>
      </c>
      <c r="AS73" s="214">
        <f t="shared" si="128"/>
        <v>0</v>
      </c>
      <c r="AT73" s="214">
        <f>IF(AQ73&gt;0,'3. Finanšu-statistiskās konst.'!$C$23*'3. Finanšu-statistiskās konst.'!$C$6,0)</f>
        <v>0</v>
      </c>
      <c r="AU73" s="214">
        <f t="shared" si="129"/>
        <v>0</v>
      </c>
      <c r="AV73" s="216">
        <f t="shared" si="130"/>
        <v>0</v>
      </c>
      <c r="AW73" s="214">
        <f t="shared" si="131"/>
        <v>0</v>
      </c>
      <c r="AY73" s="214">
        <f>IF(AND($E73&gt;0,$F73&gt;0),'2. Datu ievade'!Y74,0)</f>
        <v>0</v>
      </c>
      <c r="AZ73" s="216">
        <f t="shared" si="132"/>
        <v>0</v>
      </c>
      <c r="BA73" s="214">
        <f t="shared" si="133"/>
        <v>0</v>
      </c>
      <c r="BB73" s="214">
        <f>IF(AY73&gt;0,'3. Finanšu-statistiskās konst.'!$C$24*'3. Finanšu-statistiskās konst.'!$C$6,0)</f>
        <v>0</v>
      </c>
      <c r="BC73" s="214">
        <f t="shared" si="134"/>
        <v>0</v>
      </c>
      <c r="BD73" s="216">
        <f t="shared" si="135"/>
        <v>0</v>
      </c>
      <c r="BE73" s="214">
        <f t="shared" si="136"/>
        <v>0</v>
      </c>
      <c r="BG73" s="214">
        <f>IF(AND($E73&gt;0,$F73&gt;0),'2. Datu ievade'!Z74,0)</f>
        <v>0</v>
      </c>
      <c r="BH73" s="216">
        <f t="shared" si="137"/>
        <v>0</v>
      </c>
      <c r="BI73" s="214">
        <f t="shared" si="138"/>
        <v>0</v>
      </c>
      <c r="BJ73" s="267">
        <f>IF(BG73&gt;0,'3. Finanšu-statistiskās konst.'!$C$27*'3. Finanšu-statistiskās konst.'!$C$6,0)</f>
        <v>0</v>
      </c>
      <c r="BK73" s="214">
        <f t="shared" si="139"/>
        <v>0</v>
      </c>
      <c r="BL73" s="216">
        <f t="shared" si="140"/>
        <v>0</v>
      </c>
      <c r="BM73" s="214">
        <f t="shared" si="141"/>
        <v>0</v>
      </c>
      <c r="BO73" s="214">
        <f>IF(AND($E73&gt;0,$F73&gt;0),'2. Datu ievade'!AA74,0)</f>
        <v>0</v>
      </c>
      <c r="BP73" s="216">
        <f t="shared" si="142"/>
        <v>0</v>
      </c>
      <c r="BQ73" s="214">
        <f t="shared" si="143"/>
        <v>0</v>
      </c>
      <c r="BR73" s="214">
        <f>IF(BO73&gt;0,'3. Finanšu-statistiskās konst.'!$C$28*'3. Finanšu-statistiskās konst.'!$C$6,0)</f>
        <v>0</v>
      </c>
      <c r="BS73" s="214">
        <f t="shared" si="144"/>
        <v>0</v>
      </c>
      <c r="BT73" s="216">
        <f t="shared" si="145"/>
        <v>0</v>
      </c>
      <c r="BU73" s="214">
        <f t="shared" si="146"/>
        <v>0</v>
      </c>
      <c r="BW73" s="214">
        <f>IF(AND($E73&gt;0,$F73&gt;0),'2. Datu ievade'!S74,0)</f>
        <v>0</v>
      </c>
      <c r="BX73" s="216">
        <f t="shared" si="147"/>
        <v>0</v>
      </c>
      <c r="BY73" s="214">
        <f t="shared" si="148"/>
        <v>0</v>
      </c>
      <c r="BZ73" s="214">
        <f>IF(BW73&gt;0,'3. Finanšu-statistiskās konst.'!$C$21*'3. Finanšu-statistiskās konst.'!$C$6,0)</f>
        <v>0</v>
      </c>
      <c r="CA73" s="214">
        <f t="shared" si="149"/>
        <v>0</v>
      </c>
      <c r="CB73" s="214">
        <f t="shared" si="150"/>
        <v>0</v>
      </c>
      <c r="CC73" s="214">
        <f t="shared" si="151"/>
        <v>0</v>
      </c>
      <c r="CE73" s="214">
        <f>IF(AND($E73&gt;0,$F73&gt;0),'2. Datu ievade'!AB74,0)</f>
        <v>0</v>
      </c>
      <c r="CF73" s="216">
        <f t="shared" si="152"/>
        <v>0</v>
      </c>
      <c r="CG73" s="214">
        <f t="shared" si="153"/>
        <v>0</v>
      </c>
      <c r="CH73" s="214">
        <f>IF(CE73&gt;0,'3. Finanšu-statistiskās konst.'!$C$29*'3. Finanšu-statistiskās konst.'!$C$6,0)</f>
        <v>0</v>
      </c>
      <c r="CI73" s="214">
        <f t="shared" si="154"/>
        <v>0</v>
      </c>
      <c r="CJ73" s="216">
        <f t="shared" si="155"/>
        <v>0</v>
      </c>
      <c r="CK73" s="214">
        <f t="shared" si="156"/>
        <v>0</v>
      </c>
      <c r="CM73" s="231">
        <f>IF(AND($E73&gt;0,$F73&gt;0),'2. Datu ievade'!AC74,0)</f>
        <v>0</v>
      </c>
      <c r="CN73" s="216">
        <f t="shared" si="157"/>
        <v>0</v>
      </c>
      <c r="CO73" s="232">
        <f t="shared" si="158"/>
        <v>0</v>
      </c>
      <c r="CP73" s="214">
        <f>IF(CM73&gt;0,'3. Finanšu-statistiskās konst.'!$C$30*'3. Finanšu-statistiskās konst.'!$C$6,0)</f>
        <v>0</v>
      </c>
      <c r="CQ73" s="214">
        <f t="shared" si="159"/>
        <v>0</v>
      </c>
      <c r="CR73" s="216">
        <f t="shared" si="160"/>
        <v>0</v>
      </c>
      <c r="CS73" s="214">
        <f t="shared" si="161"/>
        <v>0</v>
      </c>
      <c r="CU73" s="214">
        <f t="shared" si="162"/>
        <v>0</v>
      </c>
      <c r="CV73" s="214">
        <f>IF(AND($E73&gt;0,$F73&gt;0),'2. Datu ievade'!AD74,0)</f>
        <v>0</v>
      </c>
      <c r="CX73" s="214">
        <f t="shared" si="163"/>
        <v>0</v>
      </c>
      <c r="CY73" s="214">
        <f>IF(AND($E73&gt;0,$F73&gt;0),'2. Datu ievade'!AE74,0)</f>
        <v>0</v>
      </c>
      <c r="DA73" s="214">
        <f t="shared" si="164"/>
        <v>0</v>
      </c>
      <c r="DB73" s="214">
        <f>IF(AND($E73&gt;0,$F73&gt;0),'2. Datu ievade'!AF74,0)</f>
        <v>0</v>
      </c>
    </row>
    <row r="74" spans="2:106" ht="14.25" customHeight="1" x14ac:dyDescent="0.25">
      <c r="B74" s="320"/>
      <c r="C74" s="296" t="str">
        <f>'2. Datu ievade'!C75</f>
        <v>Lietotāja definēta papildus ģeotelpiskā vienība (citi apbūves/urbānu teritoriju tipi)</v>
      </c>
      <c r="D74" s="297"/>
      <c r="E74" s="213">
        <f>'2. Datu ievade'!E35</f>
        <v>0</v>
      </c>
      <c r="F74" s="214">
        <f>'2. Datu ievade'!F35</f>
        <v>0</v>
      </c>
      <c r="H74" s="231">
        <f>IF(AND($E74&gt;0,$F74&gt;0),'2. Datu ievade'!R75,0)</f>
        <v>0</v>
      </c>
      <c r="I74" s="214">
        <f t="shared" si="109"/>
        <v>0</v>
      </c>
      <c r="J74" s="232">
        <f t="shared" si="110"/>
        <v>0</v>
      </c>
      <c r="K74" s="214">
        <f>IF(H74&gt;0,'3. Finanšu-statistiskās konst.'!$C$19*'3. Finanšu-statistiskās konst.'!$C$6,0)</f>
        <v>0</v>
      </c>
      <c r="L74" s="214">
        <f t="shared" si="111"/>
        <v>0</v>
      </c>
      <c r="M74" s="216">
        <f t="shared" si="112"/>
        <v>0</v>
      </c>
      <c r="N74" s="214">
        <f t="shared" si="113"/>
        <v>0</v>
      </c>
      <c r="P74" s="214">
        <f>IF(AND($E74&gt;0,$F74&gt;0),'2. Datu ievade'!S75,0)</f>
        <v>0</v>
      </c>
      <c r="Q74" s="216">
        <f t="shared" si="114"/>
        <v>0</v>
      </c>
      <c r="R74" s="214">
        <f t="shared" si="115"/>
        <v>0</v>
      </c>
      <c r="S74" s="214">
        <f>IF(P74&gt;0,'3. Finanšu-statistiskās konst.'!$C$21*'3. Finanšu-statistiskās konst.'!$C$6,0)</f>
        <v>0</v>
      </c>
      <c r="T74" s="214">
        <f t="shared" si="116"/>
        <v>0</v>
      </c>
      <c r="U74" s="216">
        <f t="shared" si="117"/>
        <v>0</v>
      </c>
      <c r="V74" s="214">
        <f t="shared" si="118"/>
        <v>0</v>
      </c>
      <c r="X74" s="214">
        <f>IF(AND($E74&gt;0,$F74&gt;0),'2. Datu ievade'!T75,0)</f>
        <v>0</v>
      </c>
      <c r="Y74" s="214">
        <f>IF(X74&gt;0,X74*$E74*$F74*'3. Finanšu-statistiskās konst.'!C$12,0)</f>
        <v>0</v>
      </c>
      <c r="Z74" s="214">
        <f t="shared" si="119"/>
        <v>0</v>
      </c>
      <c r="AB74" s="214">
        <f>IF(AND($E74&gt;0,$F74&gt;0),'2. Datu ievade'!U75,0)</f>
        <v>0</v>
      </c>
      <c r="AC74" s="216">
        <f t="shared" si="120"/>
        <v>0</v>
      </c>
      <c r="AD74" s="214">
        <f t="shared" si="121"/>
        <v>0</v>
      </c>
      <c r="AE74" s="214">
        <f>IF(AB74&gt;0,'3. Finanšu-statistiskās konst.'!$C$22*'3. Finanšu-statistiskās konst.'!$C$6,0)</f>
        <v>0</v>
      </c>
      <c r="AF74" s="214">
        <f t="shared" si="122"/>
        <v>0</v>
      </c>
      <c r="AG74" s="216">
        <f t="shared" si="123"/>
        <v>0</v>
      </c>
      <c r="AH74" s="214">
        <f t="shared" si="124"/>
        <v>0</v>
      </c>
      <c r="AJ74" s="214">
        <f>IF(AND($E74&gt;0,$F74&gt;0),'2. Datu ievade'!W75,0)</f>
        <v>0</v>
      </c>
      <c r="AK74" s="214">
        <f>IF(AJ74&gt;0,AJ74*$E74*'2. Datu ievade'!V75,0)</f>
        <v>0</v>
      </c>
      <c r="AL74" s="214">
        <f>IF(AJ74&gt;0,AK74*'3. Finanšu-statistiskās konst.'!C$13*'3. Finanšu-statistiskās konst.'!$C$6,0)</f>
        <v>0</v>
      </c>
      <c r="AM74" s="214">
        <f t="shared" si="125"/>
        <v>0</v>
      </c>
      <c r="AO74" s="233">
        <f>IF(AND($E74&gt;0,$F74&gt;0),'2. Datu ievade'!X75,0)</f>
        <v>0</v>
      </c>
      <c r="AP74" s="214">
        <f>IF(AND($E74&gt;0,$F74&gt;0),'2. Datu ievade'!T75,0)</f>
        <v>0</v>
      </c>
      <c r="AQ74" s="214">
        <f t="shared" si="126"/>
        <v>0</v>
      </c>
      <c r="AR74" s="216">
        <f t="shared" si="127"/>
        <v>0</v>
      </c>
      <c r="AS74" s="214">
        <f t="shared" si="128"/>
        <v>0</v>
      </c>
      <c r="AT74" s="214">
        <f>IF(AQ74&gt;0,'3. Finanšu-statistiskās konst.'!$C$23*'3. Finanšu-statistiskās konst.'!$C$6,0)</f>
        <v>0</v>
      </c>
      <c r="AU74" s="214">
        <f t="shared" si="129"/>
        <v>0</v>
      </c>
      <c r="AV74" s="216">
        <f t="shared" si="130"/>
        <v>0</v>
      </c>
      <c r="AW74" s="214">
        <f t="shared" si="131"/>
        <v>0</v>
      </c>
      <c r="AY74" s="214">
        <f>IF(AND($E74&gt;0,$F74&gt;0),'2. Datu ievade'!Y75,0)</f>
        <v>0</v>
      </c>
      <c r="AZ74" s="216">
        <f t="shared" si="132"/>
        <v>0</v>
      </c>
      <c r="BA74" s="214">
        <f t="shared" si="133"/>
        <v>0</v>
      </c>
      <c r="BB74" s="214">
        <f>IF(AY74&gt;0,'3. Finanšu-statistiskās konst.'!$C$24*'3. Finanšu-statistiskās konst.'!$C$6,0)</f>
        <v>0</v>
      </c>
      <c r="BC74" s="214">
        <f t="shared" si="134"/>
        <v>0</v>
      </c>
      <c r="BD74" s="216">
        <f t="shared" si="135"/>
        <v>0</v>
      </c>
      <c r="BE74" s="214">
        <f t="shared" si="136"/>
        <v>0</v>
      </c>
      <c r="BG74" s="214">
        <f>IF(AND($E74&gt;0,$F74&gt;0),'2. Datu ievade'!Z75,0)</f>
        <v>0</v>
      </c>
      <c r="BH74" s="216">
        <f t="shared" si="137"/>
        <v>0</v>
      </c>
      <c r="BI74" s="214">
        <f t="shared" si="138"/>
        <v>0</v>
      </c>
      <c r="BJ74" s="267">
        <f>IF(BG74&gt;0,'3. Finanšu-statistiskās konst.'!$C$27*'3. Finanšu-statistiskās konst.'!$C$6,0)</f>
        <v>0</v>
      </c>
      <c r="BK74" s="214">
        <f t="shared" si="139"/>
        <v>0</v>
      </c>
      <c r="BL74" s="216">
        <f t="shared" si="140"/>
        <v>0</v>
      </c>
      <c r="BM74" s="214">
        <f t="shared" si="141"/>
        <v>0</v>
      </c>
      <c r="BO74" s="214">
        <f>IF(AND($E74&gt;0,$F74&gt;0),'2. Datu ievade'!AA75,0)</f>
        <v>0</v>
      </c>
      <c r="BP74" s="216">
        <f t="shared" si="142"/>
        <v>0</v>
      </c>
      <c r="BQ74" s="214">
        <f t="shared" si="143"/>
        <v>0</v>
      </c>
      <c r="BR74" s="214">
        <f>IF(BO74&gt;0,'3. Finanšu-statistiskās konst.'!$C$28*'3. Finanšu-statistiskās konst.'!$C$6,0)</f>
        <v>0</v>
      </c>
      <c r="BS74" s="214">
        <f t="shared" si="144"/>
        <v>0</v>
      </c>
      <c r="BT74" s="216">
        <f t="shared" si="145"/>
        <v>0</v>
      </c>
      <c r="BU74" s="214">
        <f t="shared" si="146"/>
        <v>0</v>
      </c>
      <c r="BW74" s="214">
        <f>IF(AND($E74&gt;0,$F74&gt;0),'2. Datu ievade'!S75,0)</f>
        <v>0</v>
      </c>
      <c r="BX74" s="216">
        <f t="shared" si="147"/>
        <v>0</v>
      </c>
      <c r="BY74" s="214">
        <f t="shared" si="148"/>
        <v>0</v>
      </c>
      <c r="BZ74" s="214">
        <f>IF(BW74&gt;0,'3. Finanšu-statistiskās konst.'!$C$21*'3. Finanšu-statistiskās konst.'!$C$6,0)</f>
        <v>0</v>
      </c>
      <c r="CA74" s="214">
        <f t="shared" si="149"/>
        <v>0</v>
      </c>
      <c r="CB74" s="214">
        <f t="shared" si="150"/>
        <v>0</v>
      </c>
      <c r="CC74" s="214">
        <f t="shared" si="151"/>
        <v>0</v>
      </c>
      <c r="CE74" s="214">
        <f>IF(AND($E74&gt;0,$F74&gt;0),'2. Datu ievade'!AB75,0)</f>
        <v>0</v>
      </c>
      <c r="CF74" s="216">
        <f t="shared" si="152"/>
        <v>0</v>
      </c>
      <c r="CG74" s="214">
        <f t="shared" si="153"/>
        <v>0</v>
      </c>
      <c r="CH74" s="214">
        <f>IF(CE74&gt;0,'3. Finanšu-statistiskās konst.'!$C$29*'3. Finanšu-statistiskās konst.'!$C$6,0)</f>
        <v>0</v>
      </c>
      <c r="CI74" s="214">
        <f t="shared" si="154"/>
        <v>0</v>
      </c>
      <c r="CJ74" s="216">
        <f t="shared" si="155"/>
        <v>0</v>
      </c>
      <c r="CK74" s="214">
        <f t="shared" si="156"/>
        <v>0</v>
      </c>
      <c r="CM74" s="231">
        <f>IF(AND($E74&gt;0,$F74&gt;0),'2. Datu ievade'!AC75,0)</f>
        <v>0</v>
      </c>
      <c r="CN74" s="216">
        <f t="shared" si="157"/>
        <v>0</v>
      </c>
      <c r="CO74" s="232">
        <f t="shared" si="158"/>
        <v>0</v>
      </c>
      <c r="CP74" s="214">
        <f>IF(CM74&gt;0,'3. Finanšu-statistiskās konst.'!$C$30*'3. Finanšu-statistiskās konst.'!$C$6,0)</f>
        <v>0</v>
      </c>
      <c r="CQ74" s="214">
        <f t="shared" si="159"/>
        <v>0</v>
      </c>
      <c r="CR74" s="216">
        <f t="shared" si="160"/>
        <v>0</v>
      </c>
      <c r="CS74" s="214">
        <f t="shared" si="161"/>
        <v>0</v>
      </c>
      <c r="CU74" s="214">
        <f t="shared" si="162"/>
        <v>0</v>
      </c>
      <c r="CV74" s="214">
        <f>IF(AND($E74&gt;0,$F74&gt;0),'2. Datu ievade'!AD75,0)</f>
        <v>0</v>
      </c>
      <c r="CX74" s="214">
        <f t="shared" si="163"/>
        <v>0</v>
      </c>
      <c r="CY74" s="214">
        <f>IF(AND($E74&gt;0,$F74&gt;0),'2. Datu ievade'!AE75,0)</f>
        <v>0</v>
      </c>
      <c r="DA74" s="214">
        <f t="shared" si="164"/>
        <v>0</v>
      </c>
      <c r="DB74" s="214">
        <f>IF(AND($E74&gt;0,$F74&gt;0),'2. Datu ievade'!AF75,0)</f>
        <v>0</v>
      </c>
    </row>
    <row r="75" spans="2:106" ht="14.25" customHeight="1" x14ac:dyDescent="0.25">
      <c r="B75" s="321"/>
      <c r="C75" s="296" t="str">
        <f>'2. Datu ievade'!C76</f>
        <v>Lietotāja definēta papildus ģeotelpiskā vienība (citi apbūves/urbānu teritoriju tipi)</v>
      </c>
      <c r="D75" s="297"/>
      <c r="E75" s="213">
        <f>'2. Datu ievade'!E36</f>
        <v>0</v>
      </c>
      <c r="F75" s="214">
        <f>'2. Datu ievade'!F36</f>
        <v>0</v>
      </c>
      <c r="H75" s="231">
        <f>IF(AND($E75&gt;0,$F75&gt;0),'2. Datu ievade'!R76,0)</f>
        <v>0</v>
      </c>
      <c r="I75" s="214">
        <f t="shared" si="109"/>
        <v>0</v>
      </c>
      <c r="J75" s="232">
        <f t="shared" si="110"/>
        <v>0</v>
      </c>
      <c r="K75" s="214">
        <f>IF(H75&gt;0,'3. Finanšu-statistiskās konst.'!$C$19*'3. Finanšu-statistiskās konst.'!$C$6,0)</f>
        <v>0</v>
      </c>
      <c r="L75" s="214">
        <f t="shared" si="111"/>
        <v>0</v>
      </c>
      <c r="M75" s="216">
        <f t="shared" si="112"/>
        <v>0</v>
      </c>
      <c r="N75" s="214">
        <f t="shared" si="113"/>
        <v>0</v>
      </c>
      <c r="P75" s="214">
        <f>IF(AND($E75&gt;0,$F75&gt;0),'2. Datu ievade'!S76,0)</f>
        <v>0</v>
      </c>
      <c r="Q75" s="216">
        <f t="shared" si="114"/>
        <v>0</v>
      </c>
      <c r="R75" s="214">
        <f t="shared" si="115"/>
        <v>0</v>
      </c>
      <c r="S75" s="214">
        <f>IF(P75&gt;0,'3. Finanšu-statistiskās konst.'!$C$21*'3. Finanšu-statistiskās konst.'!$C$6,0)</f>
        <v>0</v>
      </c>
      <c r="T75" s="214">
        <f t="shared" si="116"/>
        <v>0</v>
      </c>
      <c r="U75" s="216">
        <f t="shared" si="117"/>
        <v>0</v>
      </c>
      <c r="V75" s="214">
        <f t="shared" si="118"/>
        <v>0</v>
      </c>
      <c r="X75" s="214">
        <f>IF(AND($E75&gt;0,$F75&gt;0),'2. Datu ievade'!T76,0)</f>
        <v>0</v>
      </c>
      <c r="Y75" s="214">
        <f>IF(X75&gt;0,X75*$E75*$F75*'3. Finanšu-statistiskās konst.'!C$12,0)</f>
        <v>0</v>
      </c>
      <c r="Z75" s="214">
        <f t="shared" si="119"/>
        <v>0</v>
      </c>
      <c r="AB75" s="214">
        <f>IF(AND($E75&gt;0,$F75&gt;0),'2. Datu ievade'!U76,0)</f>
        <v>0</v>
      </c>
      <c r="AC75" s="216">
        <f t="shared" si="120"/>
        <v>0</v>
      </c>
      <c r="AD75" s="214">
        <f t="shared" si="121"/>
        <v>0</v>
      </c>
      <c r="AE75" s="214">
        <f>IF(AB75&gt;0,'3. Finanšu-statistiskās konst.'!$C$22*'3. Finanšu-statistiskās konst.'!$C$6,0)</f>
        <v>0</v>
      </c>
      <c r="AF75" s="214">
        <f t="shared" si="122"/>
        <v>0</v>
      </c>
      <c r="AG75" s="216">
        <f t="shared" si="123"/>
        <v>0</v>
      </c>
      <c r="AH75" s="214">
        <f t="shared" si="124"/>
        <v>0</v>
      </c>
      <c r="AJ75" s="214">
        <f>IF(AND($E75&gt;0,$F75&gt;0),'2. Datu ievade'!W76,0)</f>
        <v>0</v>
      </c>
      <c r="AK75" s="214">
        <f>IF(AJ75&gt;0,AJ75*$E75*'2. Datu ievade'!V76,0)</f>
        <v>0</v>
      </c>
      <c r="AL75" s="214">
        <f>IF(AJ75&gt;0,AK75*'3. Finanšu-statistiskās konst.'!C$13*'3. Finanšu-statistiskās konst.'!$C$6,0)</f>
        <v>0</v>
      </c>
      <c r="AM75" s="214">
        <f t="shared" si="125"/>
        <v>0</v>
      </c>
      <c r="AO75" s="233">
        <f>IF(AND($E75&gt;0,$F75&gt;0),'2. Datu ievade'!X76,0)</f>
        <v>0</v>
      </c>
      <c r="AP75" s="214">
        <f>IF(AND($E75&gt;0,$F75&gt;0),'2. Datu ievade'!T76,0)</f>
        <v>0</v>
      </c>
      <c r="AQ75" s="214">
        <f t="shared" si="126"/>
        <v>0</v>
      </c>
      <c r="AR75" s="216">
        <f t="shared" si="127"/>
        <v>0</v>
      </c>
      <c r="AS75" s="214">
        <f t="shared" si="128"/>
        <v>0</v>
      </c>
      <c r="AT75" s="214">
        <f>IF(AQ75&gt;0,'3. Finanšu-statistiskās konst.'!$C$23*'3. Finanšu-statistiskās konst.'!$C$6,0)</f>
        <v>0</v>
      </c>
      <c r="AU75" s="214">
        <f t="shared" si="129"/>
        <v>0</v>
      </c>
      <c r="AV75" s="216">
        <f t="shared" si="130"/>
        <v>0</v>
      </c>
      <c r="AW75" s="214">
        <f t="shared" si="131"/>
        <v>0</v>
      </c>
      <c r="AY75" s="214">
        <f>IF(AND($E75&gt;0,$F75&gt;0),'2. Datu ievade'!Y76,0)</f>
        <v>0</v>
      </c>
      <c r="AZ75" s="216">
        <f t="shared" si="132"/>
        <v>0</v>
      </c>
      <c r="BA75" s="214">
        <f t="shared" si="133"/>
        <v>0</v>
      </c>
      <c r="BB75" s="214">
        <f>IF(AY75&gt;0,'3. Finanšu-statistiskās konst.'!$C$24*'3. Finanšu-statistiskās konst.'!$C$6,0)</f>
        <v>0</v>
      </c>
      <c r="BC75" s="214">
        <f t="shared" si="134"/>
        <v>0</v>
      </c>
      <c r="BD75" s="216">
        <f t="shared" si="135"/>
        <v>0</v>
      </c>
      <c r="BE75" s="214">
        <f t="shared" si="136"/>
        <v>0</v>
      </c>
      <c r="BG75" s="214">
        <f>IF(AND($E75&gt;0,$F75&gt;0),'2. Datu ievade'!Z76,0)</f>
        <v>0</v>
      </c>
      <c r="BH75" s="216">
        <f t="shared" si="137"/>
        <v>0</v>
      </c>
      <c r="BI75" s="214">
        <f t="shared" si="138"/>
        <v>0</v>
      </c>
      <c r="BJ75" s="267">
        <f>IF(BG75&gt;0,'3. Finanšu-statistiskās konst.'!$C$27*'3. Finanšu-statistiskās konst.'!$C$6,0)</f>
        <v>0</v>
      </c>
      <c r="BK75" s="214">
        <f t="shared" si="139"/>
        <v>0</v>
      </c>
      <c r="BL75" s="216">
        <f t="shared" si="140"/>
        <v>0</v>
      </c>
      <c r="BM75" s="214">
        <f t="shared" si="141"/>
        <v>0</v>
      </c>
      <c r="BO75" s="214">
        <f>IF(AND($E75&gt;0,$F75&gt;0),'2. Datu ievade'!AA76,0)</f>
        <v>0</v>
      </c>
      <c r="BP75" s="216">
        <f t="shared" si="142"/>
        <v>0</v>
      </c>
      <c r="BQ75" s="214">
        <f t="shared" si="143"/>
        <v>0</v>
      </c>
      <c r="BR75" s="214">
        <f>IF(BO75&gt;0,'3. Finanšu-statistiskās konst.'!$C$28*'3. Finanšu-statistiskās konst.'!$C$6,0)</f>
        <v>0</v>
      </c>
      <c r="BS75" s="214">
        <f t="shared" si="144"/>
        <v>0</v>
      </c>
      <c r="BT75" s="216">
        <f t="shared" si="145"/>
        <v>0</v>
      </c>
      <c r="BU75" s="214">
        <f t="shared" si="146"/>
        <v>0</v>
      </c>
      <c r="BW75" s="214">
        <f>IF(AND($E75&gt;0,$F75&gt;0),'2. Datu ievade'!S76,0)</f>
        <v>0</v>
      </c>
      <c r="BX75" s="216">
        <f t="shared" si="147"/>
        <v>0</v>
      </c>
      <c r="BY75" s="214">
        <f t="shared" si="148"/>
        <v>0</v>
      </c>
      <c r="BZ75" s="214">
        <f>IF(BW75&gt;0,'3. Finanšu-statistiskās konst.'!$C$21*'3. Finanšu-statistiskās konst.'!$C$6,0)</f>
        <v>0</v>
      </c>
      <c r="CA75" s="214">
        <f t="shared" si="149"/>
        <v>0</v>
      </c>
      <c r="CB75" s="214">
        <f t="shared" si="150"/>
        <v>0</v>
      </c>
      <c r="CC75" s="214">
        <f t="shared" si="151"/>
        <v>0</v>
      </c>
      <c r="CE75" s="214">
        <f>IF(AND($E75&gt;0,$F75&gt;0),'2. Datu ievade'!AB76,0)</f>
        <v>0</v>
      </c>
      <c r="CF75" s="216">
        <f t="shared" si="152"/>
        <v>0</v>
      </c>
      <c r="CG75" s="214">
        <f t="shared" si="153"/>
        <v>0</v>
      </c>
      <c r="CH75" s="214">
        <f>IF(CE75&gt;0,'3. Finanšu-statistiskās konst.'!$C$29*'3. Finanšu-statistiskās konst.'!$C$6,0)</f>
        <v>0</v>
      </c>
      <c r="CI75" s="214">
        <f t="shared" si="154"/>
        <v>0</v>
      </c>
      <c r="CJ75" s="216">
        <f t="shared" si="155"/>
        <v>0</v>
      </c>
      <c r="CK75" s="214">
        <f t="shared" si="156"/>
        <v>0</v>
      </c>
      <c r="CM75" s="231">
        <f>IF(AND($E75&gt;0,$F75&gt;0),'2. Datu ievade'!AC76,0)</f>
        <v>0</v>
      </c>
      <c r="CN75" s="216">
        <f t="shared" si="157"/>
        <v>0</v>
      </c>
      <c r="CO75" s="232">
        <f t="shared" si="158"/>
        <v>0</v>
      </c>
      <c r="CP75" s="214">
        <f>IF(CM75&gt;0,'3. Finanšu-statistiskās konst.'!$C$30*'3. Finanšu-statistiskās konst.'!$C$6,0)</f>
        <v>0</v>
      </c>
      <c r="CQ75" s="214">
        <f t="shared" si="159"/>
        <v>0</v>
      </c>
      <c r="CR75" s="216">
        <f t="shared" si="160"/>
        <v>0</v>
      </c>
      <c r="CS75" s="214">
        <f t="shared" si="161"/>
        <v>0</v>
      </c>
      <c r="CU75" s="214">
        <f t="shared" si="162"/>
        <v>0</v>
      </c>
      <c r="CV75" s="214">
        <f>IF(AND($E75&gt;0,$F75&gt;0),'2. Datu ievade'!AD76,0)</f>
        <v>0</v>
      </c>
      <c r="CX75" s="214">
        <f t="shared" si="163"/>
        <v>0</v>
      </c>
      <c r="CY75" s="214">
        <f>IF(AND($E75&gt;0,$F75&gt;0),'2. Datu ievade'!AE76,0)</f>
        <v>0</v>
      </c>
      <c r="DA75" s="214">
        <f t="shared" si="164"/>
        <v>0</v>
      </c>
      <c r="DB75" s="214">
        <f>IF(AND($E75&gt;0,$F75&gt;0),'2. Datu ievade'!AF76,0)</f>
        <v>0</v>
      </c>
    </row>
    <row r="76" spans="2:106" x14ac:dyDescent="0.25">
      <c r="B76" s="298" t="str">
        <f>'2. Datu ievade'!B77:D77</f>
        <v xml:space="preserve">1. lietotāja definēta papildus ģeotelpiskā vienība ekosistēmas/apakšsistēmas līmenī*  </v>
      </c>
      <c r="C76" s="299"/>
      <c r="D76" s="300"/>
      <c r="E76" s="213">
        <f>'2. Datu ievade'!E37</f>
        <v>0</v>
      </c>
      <c r="F76" s="214">
        <f>'2. Datu ievade'!F37</f>
        <v>0</v>
      </c>
      <c r="H76" s="231">
        <f>IF(AND($E76&gt;0,$F76&gt;0),'2. Datu ievade'!R77,0)</f>
        <v>0</v>
      </c>
      <c r="I76" s="214">
        <f t="shared" si="109"/>
        <v>0</v>
      </c>
      <c r="J76" s="232">
        <f t="shared" si="110"/>
        <v>0</v>
      </c>
      <c r="K76" s="214">
        <f>IF(H76&gt;0,'3. Finanšu-statistiskās konst.'!$C$19*'3. Finanšu-statistiskās konst.'!$C$6,0)</f>
        <v>0</v>
      </c>
      <c r="L76" s="214">
        <f t="shared" si="111"/>
        <v>0</v>
      </c>
      <c r="M76" s="216">
        <f t="shared" si="112"/>
        <v>0</v>
      </c>
      <c r="N76" s="214">
        <f t="shared" si="113"/>
        <v>0</v>
      </c>
      <c r="P76" s="214">
        <f>IF(AND($E76&gt;0,$F76&gt;0),'2. Datu ievade'!S77,0)</f>
        <v>0</v>
      </c>
      <c r="Q76" s="216">
        <f t="shared" si="114"/>
        <v>0</v>
      </c>
      <c r="R76" s="214">
        <f t="shared" si="115"/>
        <v>0</v>
      </c>
      <c r="S76" s="214">
        <f>IF(P76&gt;0,'3. Finanšu-statistiskās konst.'!$C$21*'3. Finanšu-statistiskās konst.'!$C$6,0)</f>
        <v>0</v>
      </c>
      <c r="T76" s="214">
        <f t="shared" si="116"/>
        <v>0</v>
      </c>
      <c r="U76" s="216">
        <f t="shared" si="117"/>
        <v>0</v>
      </c>
      <c r="V76" s="214">
        <f t="shared" si="118"/>
        <v>0</v>
      </c>
      <c r="X76" s="214">
        <f>IF(AND($E76&gt;0,$F76&gt;0),'2. Datu ievade'!T77,0)</f>
        <v>0</v>
      </c>
      <c r="Y76" s="214">
        <f>IF(X76&gt;0,X76*$E76*$F76*'3. Finanšu-statistiskās konst.'!C$12,0)</f>
        <v>0</v>
      </c>
      <c r="Z76" s="214">
        <f t="shared" si="119"/>
        <v>0</v>
      </c>
      <c r="AB76" s="214">
        <f>IF(AND($E76&gt;0,$F76&gt;0),'2. Datu ievade'!U77,0)</f>
        <v>0</v>
      </c>
      <c r="AC76" s="216">
        <f t="shared" si="120"/>
        <v>0</v>
      </c>
      <c r="AD76" s="214">
        <f t="shared" si="121"/>
        <v>0</v>
      </c>
      <c r="AE76" s="214">
        <f>IF(AB76&gt;0,'3. Finanšu-statistiskās konst.'!$C$22*'3. Finanšu-statistiskās konst.'!$C$6,0)</f>
        <v>0</v>
      </c>
      <c r="AF76" s="214">
        <f t="shared" si="122"/>
        <v>0</v>
      </c>
      <c r="AG76" s="216">
        <f t="shared" si="123"/>
        <v>0</v>
      </c>
      <c r="AH76" s="214">
        <f t="shared" si="124"/>
        <v>0</v>
      </c>
      <c r="AJ76" s="214">
        <f>IF(AND($E76&gt;0,$F76&gt;0),'2. Datu ievade'!W77,0)</f>
        <v>0</v>
      </c>
      <c r="AK76" s="214">
        <f>IF(AJ76&gt;0,AJ76*$E76*'2. Datu ievade'!V77,0)</f>
        <v>0</v>
      </c>
      <c r="AL76" s="214">
        <f>IF(AJ76&gt;0,AK76*'3. Finanšu-statistiskās konst.'!C$13*'3. Finanšu-statistiskās konst.'!$C$6,0)</f>
        <v>0</v>
      </c>
      <c r="AM76" s="214">
        <f t="shared" si="125"/>
        <v>0</v>
      </c>
      <c r="AO76" s="233">
        <f>IF(AND($E76&gt;0,$F76&gt;0),'2. Datu ievade'!X77,0)</f>
        <v>0</v>
      </c>
      <c r="AP76" s="214">
        <f>IF(AND($E76&gt;0,$F76&gt;0),'2. Datu ievade'!T77,0)</f>
        <v>0</v>
      </c>
      <c r="AQ76" s="214">
        <f t="shared" si="126"/>
        <v>0</v>
      </c>
      <c r="AR76" s="216">
        <f t="shared" si="127"/>
        <v>0</v>
      </c>
      <c r="AS76" s="214">
        <f t="shared" si="128"/>
        <v>0</v>
      </c>
      <c r="AT76" s="214">
        <f>IF(AQ76&gt;0,'3. Finanšu-statistiskās konst.'!$C$23*'3. Finanšu-statistiskās konst.'!$C$6,0)</f>
        <v>0</v>
      </c>
      <c r="AU76" s="214">
        <f t="shared" si="129"/>
        <v>0</v>
      </c>
      <c r="AV76" s="216">
        <f t="shared" si="130"/>
        <v>0</v>
      </c>
      <c r="AW76" s="214">
        <f t="shared" si="131"/>
        <v>0</v>
      </c>
      <c r="AY76" s="214">
        <f>IF(AND($E76&gt;0,$F76&gt;0),'2. Datu ievade'!Y77,0)</f>
        <v>0</v>
      </c>
      <c r="AZ76" s="216">
        <f t="shared" si="132"/>
        <v>0</v>
      </c>
      <c r="BA76" s="214">
        <f t="shared" si="133"/>
        <v>0</v>
      </c>
      <c r="BB76" s="214">
        <f>IF(AY76&gt;0,'3. Finanšu-statistiskās konst.'!$C$24*'3. Finanšu-statistiskās konst.'!$C$6,0)</f>
        <v>0</v>
      </c>
      <c r="BC76" s="214">
        <f t="shared" si="134"/>
        <v>0</v>
      </c>
      <c r="BD76" s="216">
        <f t="shared" si="135"/>
        <v>0</v>
      </c>
      <c r="BE76" s="214">
        <f t="shared" si="136"/>
        <v>0</v>
      </c>
      <c r="BG76" s="214">
        <f>IF(AND($E76&gt;0,$F76&gt;0),'2. Datu ievade'!Z77,0)</f>
        <v>0</v>
      </c>
      <c r="BH76" s="216">
        <f t="shared" si="137"/>
        <v>0</v>
      </c>
      <c r="BI76" s="214">
        <f t="shared" si="138"/>
        <v>0</v>
      </c>
      <c r="BJ76" s="214">
        <f>IF(BG76&gt;0,'3. Finanšu-statistiskās konst.'!$C$26*'3. Finanšu-statistiskās konst.'!$C$6,0)</f>
        <v>0</v>
      </c>
      <c r="BK76" s="214">
        <f t="shared" si="139"/>
        <v>0</v>
      </c>
      <c r="BL76" s="216">
        <f t="shared" si="140"/>
        <v>0</v>
      </c>
      <c r="BM76" s="214">
        <f t="shared" si="141"/>
        <v>0</v>
      </c>
      <c r="BO76" s="214">
        <f>IF(AND($E76&gt;0,$F76&gt;0),'2. Datu ievade'!AA77,0)</f>
        <v>0</v>
      </c>
      <c r="BP76" s="216">
        <f t="shared" si="142"/>
        <v>0</v>
      </c>
      <c r="BQ76" s="214">
        <f t="shared" si="143"/>
        <v>0</v>
      </c>
      <c r="BR76" s="214">
        <f>IF(BO76&gt;0,'3. Finanšu-statistiskās konst.'!$C$28*'3. Finanšu-statistiskās konst.'!$C$6,0)</f>
        <v>0</v>
      </c>
      <c r="BS76" s="214">
        <f t="shared" si="144"/>
        <v>0</v>
      </c>
      <c r="BT76" s="216">
        <f t="shared" si="145"/>
        <v>0</v>
      </c>
      <c r="BU76" s="214">
        <f t="shared" si="146"/>
        <v>0</v>
      </c>
      <c r="BW76" s="214">
        <f>IF(AND($E76&gt;0,$F76&gt;0),'2. Datu ievade'!S77,0)</f>
        <v>0</v>
      </c>
      <c r="BX76" s="216">
        <f t="shared" si="147"/>
        <v>0</v>
      </c>
      <c r="BY76" s="214">
        <f t="shared" si="148"/>
        <v>0</v>
      </c>
      <c r="BZ76" s="214">
        <f>IF(BW76&gt;0,'3. Finanšu-statistiskās konst.'!$C$21*'3. Finanšu-statistiskās konst.'!$C$6,0)</f>
        <v>0</v>
      </c>
      <c r="CA76" s="214">
        <f t="shared" si="149"/>
        <v>0</v>
      </c>
      <c r="CB76" s="214">
        <f t="shared" si="150"/>
        <v>0</v>
      </c>
      <c r="CC76" s="214">
        <f t="shared" si="151"/>
        <v>0</v>
      </c>
      <c r="CE76" s="214">
        <f>IF(AND($E76&gt;0,$F76&gt;0),'2. Datu ievade'!AB77,0)</f>
        <v>0</v>
      </c>
      <c r="CF76" s="216">
        <f t="shared" si="152"/>
        <v>0</v>
      </c>
      <c r="CG76" s="214">
        <f t="shared" si="153"/>
        <v>0</v>
      </c>
      <c r="CH76" s="214">
        <f>IF(CE76&gt;0,'3. Finanšu-statistiskās konst.'!$C$29*'3. Finanšu-statistiskās konst.'!$C$6,0)</f>
        <v>0</v>
      </c>
      <c r="CI76" s="214">
        <f t="shared" si="154"/>
        <v>0</v>
      </c>
      <c r="CJ76" s="216">
        <f t="shared" si="155"/>
        <v>0</v>
      </c>
      <c r="CK76" s="214">
        <f t="shared" si="156"/>
        <v>0</v>
      </c>
      <c r="CM76" s="231">
        <f>IF(AND($E76&gt;0,$F76&gt;0),'2. Datu ievade'!AC77,0)</f>
        <v>0</v>
      </c>
      <c r="CN76" s="216">
        <f t="shared" si="157"/>
        <v>0</v>
      </c>
      <c r="CO76" s="232">
        <f t="shared" si="158"/>
        <v>0</v>
      </c>
      <c r="CP76" s="214">
        <f>IF(CM76&gt;0,'3. Finanšu-statistiskās konst.'!$C$30*'3. Finanšu-statistiskās konst.'!$C$6,0)</f>
        <v>0</v>
      </c>
      <c r="CQ76" s="214">
        <f t="shared" si="159"/>
        <v>0</v>
      </c>
      <c r="CR76" s="216">
        <f t="shared" si="160"/>
        <v>0</v>
      </c>
      <c r="CS76" s="214">
        <f t="shared" si="161"/>
        <v>0</v>
      </c>
      <c r="CU76" s="214">
        <f t="shared" si="162"/>
        <v>0</v>
      </c>
      <c r="CV76" s="214">
        <f>IF(AND($E76&gt;0,$F76&gt;0),'2. Datu ievade'!AD77,0)</f>
        <v>0</v>
      </c>
      <c r="CX76" s="214">
        <f t="shared" si="163"/>
        <v>0</v>
      </c>
      <c r="CY76" s="214">
        <f>IF(AND($E76&gt;0,$F76&gt;0),'2. Datu ievade'!AE77,0)</f>
        <v>0</v>
      </c>
      <c r="DA76" s="214">
        <f t="shared" si="164"/>
        <v>0</v>
      </c>
      <c r="DB76" s="214">
        <f>IF(AND($E76&gt;0,$F76&gt;0),'2. Datu ievade'!AF77,0)</f>
        <v>0</v>
      </c>
    </row>
    <row r="77" spans="2:106" x14ac:dyDescent="0.25">
      <c r="B77" s="298" t="str">
        <f>'2. Datu ievade'!B78:D78</f>
        <v xml:space="preserve">2. lietotāja definēta papildus ģeotelpiskā vienība ekosistēmas/apakšsistēmas līmenī*  </v>
      </c>
      <c r="C77" s="299"/>
      <c r="D77" s="300"/>
      <c r="E77" s="213">
        <f>'2. Datu ievade'!E38</f>
        <v>0</v>
      </c>
      <c r="F77" s="214">
        <f>'2. Datu ievade'!F38</f>
        <v>0</v>
      </c>
      <c r="H77" s="231">
        <f>IF(AND($E77&gt;0,$F77&gt;0),'2. Datu ievade'!R78,0)</f>
        <v>0</v>
      </c>
      <c r="I77" s="214">
        <f t="shared" si="109"/>
        <v>0</v>
      </c>
      <c r="J77" s="232">
        <f t="shared" si="110"/>
        <v>0</v>
      </c>
      <c r="K77" s="214">
        <f>IF(H77&gt;0,'3. Finanšu-statistiskās konst.'!$C$19*'3. Finanšu-statistiskās konst.'!$C$6,0)</f>
        <v>0</v>
      </c>
      <c r="L77" s="214">
        <f t="shared" si="111"/>
        <v>0</v>
      </c>
      <c r="M77" s="216">
        <f t="shared" si="112"/>
        <v>0</v>
      </c>
      <c r="N77" s="214">
        <f t="shared" si="113"/>
        <v>0</v>
      </c>
      <c r="P77" s="214">
        <f>IF(AND($E77&gt;0,$F77&gt;0),'2. Datu ievade'!S78,0)</f>
        <v>0</v>
      </c>
      <c r="Q77" s="216">
        <f t="shared" si="114"/>
        <v>0</v>
      </c>
      <c r="R77" s="214">
        <f t="shared" si="115"/>
        <v>0</v>
      </c>
      <c r="S77" s="214">
        <f>IF(P77&gt;0,'3. Finanšu-statistiskās konst.'!$C$21*'3. Finanšu-statistiskās konst.'!$C$6,0)</f>
        <v>0</v>
      </c>
      <c r="T77" s="214">
        <f t="shared" si="116"/>
        <v>0</v>
      </c>
      <c r="U77" s="216">
        <f t="shared" si="117"/>
        <v>0</v>
      </c>
      <c r="V77" s="214">
        <f t="shared" si="118"/>
        <v>0</v>
      </c>
      <c r="X77" s="214">
        <f>IF(AND($E77&gt;0,$F77&gt;0),'2. Datu ievade'!T78,0)</f>
        <v>0</v>
      </c>
      <c r="Y77" s="214">
        <f>IF(X77&gt;0,X77*$E77*$F77*'3. Finanšu-statistiskās konst.'!C$12,0)</f>
        <v>0</v>
      </c>
      <c r="Z77" s="214">
        <f t="shared" si="119"/>
        <v>0</v>
      </c>
      <c r="AB77" s="214">
        <f>IF(AND($E77&gt;0,$F77&gt;0),'2. Datu ievade'!U78,0)</f>
        <v>0</v>
      </c>
      <c r="AC77" s="216">
        <f t="shared" si="120"/>
        <v>0</v>
      </c>
      <c r="AD77" s="214">
        <f t="shared" si="121"/>
        <v>0</v>
      </c>
      <c r="AE77" s="214">
        <f>IF(AB77&gt;0,'3. Finanšu-statistiskās konst.'!$C$22*'3. Finanšu-statistiskās konst.'!$C$6,0)</f>
        <v>0</v>
      </c>
      <c r="AF77" s="214">
        <f t="shared" si="122"/>
        <v>0</v>
      </c>
      <c r="AG77" s="216">
        <f t="shared" si="123"/>
        <v>0</v>
      </c>
      <c r="AH77" s="214">
        <f t="shared" si="124"/>
        <v>0</v>
      </c>
      <c r="AJ77" s="214">
        <f>IF(AND($E77&gt;0,$F77&gt;0),'2. Datu ievade'!W78,0)</f>
        <v>0</v>
      </c>
      <c r="AK77" s="214">
        <f>IF(AJ77&gt;0,AJ77*$E77*'2. Datu ievade'!V78,0)</f>
        <v>0</v>
      </c>
      <c r="AL77" s="214">
        <f>IF(AJ77&gt;0,AK77*'3. Finanšu-statistiskās konst.'!C$13*'3. Finanšu-statistiskās konst.'!$C$6,0)</f>
        <v>0</v>
      </c>
      <c r="AM77" s="214">
        <f t="shared" si="125"/>
        <v>0</v>
      </c>
      <c r="AO77" s="233">
        <f>IF(AND($E77&gt;0,$F77&gt;0),'2. Datu ievade'!X78,0)</f>
        <v>0</v>
      </c>
      <c r="AP77" s="214">
        <f>IF(AND($E77&gt;0,$F77&gt;0),'2. Datu ievade'!T78,0)</f>
        <v>0</v>
      </c>
      <c r="AQ77" s="214">
        <f t="shared" si="126"/>
        <v>0</v>
      </c>
      <c r="AR77" s="216">
        <f t="shared" si="127"/>
        <v>0</v>
      </c>
      <c r="AS77" s="214">
        <f t="shared" si="128"/>
        <v>0</v>
      </c>
      <c r="AT77" s="214">
        <f>IF(AQ77&gt;0,'3. Finanšu-statistiskās konst.'!$C$23*'3. Finanšu-statistiskās konst.'!$C$6,0)</f>
        <v>0</v>
      </c>
      <c r="AU77" s="214">
        <f t="shared" si="129"/>
        <v>0</v>
      </c>
      <c r="AV77" s="216">
        <f t="shared" si="130"/>
        <v>0</v>
      </c>
      <c r="AW77" s="214">
        <f t="shared" si="131"/>
        <v>0</v>
      </c>
      <c r="AY77" s="214">
        <f>IF(AND($E77&gt;0,$F77&gt;0),'2. Datu ievade'!Y78,0)</f>
        <v>0</v>
      </c>
      <c r="AZ77" s="216">
        <f t="shared" si="132"/>
        <v>0</v>
      </c>
      <c r="BA77" s="214">
        <f t="shared" si="133"/>
        <v>0</v>
      </c>
      <c r="BB77" s="214">
        <f>IF(AY77&gt;0,'3. Finanšu-statistiskās konst.'!$C$24*'3. Finanšu-statistiskās konst.'!$C$6,0)</f>
        <v>0</v>
      </c>
      <c r="BC77" s="214">
        <f t="shared" si="134"/>
        <v>0</v>
      </c>
      <c r="BD77" s="216">
        <f t="shared" si="135"/>
        <v>0</v>
      </c>
      <c r="BE77" s="214">
        <f t="shared" si="136"/>
        <v>0</v>
      </c>
      <c r="BG77" s="214">
        <f>IF(AND($E77&gt;0,$F77&gt;0),'2. Datu ievade'!Z78,0)</f>
        <v>0</v>
      </c>
      <c r="BH77" s="216">
        <f t="shared" si="137"/>
        <v>0</v>
      </c>
      <c r="BI77" s="214">
        <f t="shared" si="138"/>
        <v>0</v>
      </c>
      <c r="BJ77" s="214">
        <f>IF(BG77&gt;0,'3. Finanšu-statistiskās konst.'!$C$26*'3. Finanšu-statistiskās konst.'!$C$6,0)</f>
        <v>0</v>
      </c>
      <c r="BK77" s="214">
        <f t="shared" si="139"/>
        <v>0</v>
      </c>
      <c r="BL77" s="216">
        <f t="shared" si="140"/>
        <v>0</v>
      </c>
      <c r="BM77" s="214">
        <f t="shared" si="141"/>
        <v>0</v>
      </c>
      <c r="BO77" s="214">
        <f>IF(AND($E77&gt;0,$F77&gt;0),'2. Datu ievade'!AA78,0)</f>
        <v>0</v>
      </c>
      <c r="BP77" s="216">
        <f t="shared" si="142"/>
        <v>0</v>
      </c>
      <c r="BQ77" s="214">
        <f t="shared" si="143"/>
        <v>0</v>
      </c>
      <c r="BR77" s="214">
        <f>IF(BO77&gt;0,'3. Finanšu-statistiskās konst.'!$C$28*'3. Finanšu-statistiskās konst.'!$C$6,0)</f>
        <v>0</v>
      </c>
      <c r="BS77" s="214">
        <f t="shared" si="144"/>
        <v>0</v>
      </c>
      <c r="BT77" s="216">
        <f t="shared" si="145"/>
        <v>0</v>
      </c>
      <c r="BU77" s="214">
        <f t="shared" si="146"/>
        <v>0</v>
      </c>
      <c r="BW77" s="214">
        <f>IF(AND($E77&gt;0,$F77&gt;0),'2. Datu ievade'!S78,0)</f>
        <v>0</v>
      </c>
      <c r="BX77" s="216">
        <f t="shared" si="147"/>
        <v>0</v>
      </c>
      <c r="BY77" s="214">
        <f t="shared" si="148"/>
        <v>0</v>
      </c>
      <c r="BZ77" s="214">
        <f>IF(BW77&gt;0,'3. Finanšu-statistiskās konst.'!$C$21*'3. Finanšu-statistiskās konst.'!$C$6,0)</f>
        <v>0</v>
      </c>
      <c r="CA77" s="214">
        <f t="shared" si="149"/>
        <v>0</v>
      </c>
      <c r="CB77" s="214">
        <f t="shared" si="150"/>
        <v>0</v>
      </c>
      <c r="CC77" s="214">
        <f t="shared" si="151"/>
        <v>0</v>
      </c>
      <c r="CE77" s="214">
        <f>IF(AND($E77&gt;0,$F77&gt;0),'2. Datu ievade'!AB78,0)</f>
        <v>0</v>
      </c>
      <c r="CF77" s="216">
        <f t="shared" si="152"/>
        <v>0</v>
      </c>
      <c r="CG77" s="214">
        <f t="shared" si="153"/>
        <v>0</v>
      </c>
      <c r="CH77" s="214">
        <f>IF(CE77&gt;0,'3. Finanšu-statistiskās konst.'!$C$29*'3. Finanšu-statistiskās konst.'!$C$6,0)</f>
        <v>0</v>
      </c>
      <c r="CI77" s="214">
        <f t="shared" si="154"/>
        <v>0</v>
      </c>
      <c r="CJ77" s="216">
        <f t="shared" si="155"/>
        <v>0</v>
      </c>
      <c r="CK77" s="214">
        <f t="shared" si="156"/>
        <v>0</v>
      </c>
      <c r="CM77" s="231">
        <f>IF(AND($E77&gt;0,$F77&gt;0),'2. Datu ievade'!AC78,0)</f>
        <v>0</v>
      </c>
      <c r="CN77" s="216">
        <f t="shared" si="157"/>
        <v>0</v>
      </c>
      <c r="CO77" s="232">
        <f t="shared" si="158"/>
        <v>0</v>
      </c>
      <c r="CP77" s="214">
        <f>IF(CM77&gt;0,'3. Finanšu-statistiskās konst.'!$C$30*'3. Finanšu-statistiskās konst.'!$C$6,0)</f>
        <v>0</v>
      </c>
      <c r="CQ77" s="214">
        <f t="shared" si="159"/>
        <v>0</v>
      </c>
      <c r="CR77" s="216">
        <f t="shared" si="160"/>
        <v>0</v>
      </c>
      <c r="CS77" s="214">
        <f t="shared" si="161"/>
        <v>0</v>
      </c>
      <c r="CU77" s="214">
        <f t="shared" si="162"/>
        <v>0</v>
      </c>
      <c r="CV77" s="214">
        <f>IF(AND($E77&gt;0,$F77&gt;0),'2. Datu ievade'!AD78,0)</f>
        <v>0</v>
      </c>
      <c r="CX77" s="214">
        <f t="shared" si="163"/>
        <v>0</v>
      </c>
      <c r="CY77" s="214">
        <f>IF(AND($E77&gt;0,$F77&gt;0),'2. Datu ievade'!AE78,0)</f>
        <v>0</v>
      </c>
      <c r="DA77" s="214">
        <f t="shared" si="164"/>
        <v>0</v>
      </c>
      <c r="DB77" s="214">
        <f>IF(AND($E77&gt;0,$F77&gt;0),'2. Datu ievade'!AF78,0)</f>
        <v>0</v>
      </c>
    </row>
    <row r="78" spans="2:106" x14ac:dyDescent="0.25">
      <c r="B78" s="298" t="str">
        <f>'2. Datu ievade'!B79:D79</f>
        <v xml:space="preserve">3. lietotāja definēta papildus ģeotelpiskā vienība ekosistēmas/apakšsistēmas līmenī*  </v>
      </c>
      <c r="C78" s="299"/>
      <c r="D78" s="300"/>
      <c r="E78" s="213">
        <f>'2. Datu ievade'!E39</f>
        <v>0</v>
      </c>
      <c r="F78" s="214">
        <f>'2. Datu ievade'!F39</f>
        <v>0</v>
      </c>
      <c r="H78" s="231">
        <f>IF(AND($E78&gt;0,$F78&gt;0),'2. Datu ievade'!R79,0)</f>
        <v>0</v>
      </c>
      <c r="I78" s="214">
        <f t="shared" si="109"/>
        <v>0</v>
      </c>
      <c r="J78" s="232">
        <f t="shared" si="110"/>
        <v>0</v>
      </c>
      <c r="K78" s="214">
        <f>IF(H78&gt;0,'3. Finanšu-statistiskās konst.'!$C$19*'3. Finanšu-statistiskās konst.'!$C$6,0)</f>
        <v>0</v>
      </c>
      <c r="L78" s="214">
        <f t="shared" si="111"/>
        <v>0</v>
      </c>
      <c r="M78" s="216">
        <f t="shared" si="112"/>
        <v>0</v>
      </c>
      <c r="N78" s="214">
        <f t="shared" si="113"/>
        <v>0</v>
      </c>
      <c r="P78" s="214">
        <f>IF(AND($E78&gt;0,$F78&gt;0),'2. Datu ievade'!S79,0)</f>
        <v>0</v>
      </c>
      <c r="Q78" s="216">
        <f t="shared" si="114"/>
        <v>0</v>
      </c>
      <c r="R78" s="214">
        <f t="shared" si="115"/>
        <v>0</v>
      </c>
      <c r="S78" s="214">
        <f>IF(P78&gt;0,'3. Finanšu-statistiskās konst.'!$C$21*'3. Finanšu-statistiskās konst.'!$C$6,0)</f>
        <v>0</v>
      </c>
      <c r="T78" s="214">
        <f t="shared" si="116"/>
        <v>0</v>
      </c>
      <c r="U78" s="216">
        <f t="shared" si="117"/>
        <v>0</v>
      </c>
      <c r="V78" s="214">
        <f t="shared" si="118"/>
        <v>0</v>
      </c>
      <c r="X78" s="214">
        <f>IF(AND($E78&gt;0,$F78&gt;0),'2. Datu ievade'!T79,0)</f>
        <v>0</v>
      </c>
      <c r="Y78" s="214">
        <f>IF(X78&gt;0,X78*$E78*$F78*'3. Finanšu-statistiskās konst.'!C$12,0)</f>
        <v>0</v>
      </c>
      <c r="Z78" s="214">
        <f t="shared" si="119"/>
        <v>0</v>
      </c>
      <c r="AB78" s="214">
        <f>IF(AND($E78&gt;0,$F78&gt;0),'2. Datu ievade'!U79,0)</f>
        <v>0</v>
      </c>
      <c r="AC78" s="216">
        <f t="shared" si="120"/>
        <v>0</v>
      </c>
      <c r="AD78" s="214">
        <f t="shared" si="121"/>
        <v>0</v>
      </c>
      <c r="AE78" s="214">
        <f>IF(AB78&gt;0,'3. Finanšu-statistiskās konst.'!$C$22*'3. Finanšu-statistiskās konst.'!$C$6,0)</f>
        <v>0</v>
      </c>
      <c r="AF78" s="214">
        <f t="shared" si="122"/>
        <v>0</v>
      </c>
      <c r="AG78" s="216">
        <f t="shared" si="123"/>
        <v>0</v>
      </c>
      <c r="AH78" s="214">
        <f t="shared" si="124"/>
        <v>0</v>
      </c>
      <c r="AJ78" s="214">
        <f>IF(AND($E78&gt;0,$F78&gt;0),'2. Datu ievade'!W79,0)</f>
        <v>0</v>
      </c>
      <c r="AK78" s="214">
        <f>IF(AJ78&gt;0,AJ78*$E78*'2. Datu ievade'!V79,0)</f>
        <v>0</v>
      </c>
      <c r="AL78" s="214">
        <f>IF(AJ78&gt;0,AK78*'3. Finanšu-statistiskās konst.'!C$13*'3. Finanšu-statistiskās konst.'!$C$6,0)</f>
        <v>0</v>
      </c>
      <c r="AM78" s="214">
        <f t="shared" si="125"/>
        <v>0</v>
      </c>
      <c r="AO78" s="233">
        <f>IF(AND($E78&gt;0,$F78&gt;0),'2. Datu ievade'!X79,0)</f>
        <v>0</v>
      </c>
      <c r="AP78" s="214">
        <f>IF(AND($E78&gt;0,$F78&gt;0),'2. Datu ievade'!T79,0)</f>
        <v>0</v>
      </c>
      <c r="AQ78" s="214">
        <f t="shared" si="126"/>
        <v>0</v>
      </c>
      <c r="AR78" s="216">
        <f t="shared" si="127"/>
        <v>0</v>
      </c>
      <c r="AS78" s="214">
        <f t="shared" si="128"/>
        <v>0</v>
      </c>
      <c r="AT78" s="214">
        <f>IF(AQ78&gt;0,'3. Finanšu-statistiskās konst.'!$C$23*'3. Finanšu-statistiskās konst.'!$C$6,0)</f>
        <v>0</v>
      </c>
      <c r="AU78" s="214">
        <f t="shared" si="129"/>
        <v>0</v>
      </c>
      <c r="AV78" s="216">
        <f t="shared" si="130"/>
        <v>0</v>
      </c>
      <c r="AW78" s="214">
        <f t="shared" si="131"/>
        <v>0</v>
      </c>
      <c r="AY78" s="214">
        <f>IF(AND($E78&gt;0,$F78&gt;0),'2. Datu ievade'!Y79,0)</f>
        <v>0</v>
      </c>
      <c r="AZ78" s="216">
        <f t="shared" si="132"/>
        <v>0</v>
      </c>
      <c r="BA78" s="214">
        <f t="shared" si="133"/>
        <v>0</v>
      </c>
      <c r="BB78" s="214">
        <f>IF(AY78&gt;0,'3. Finanšu-statistiskās konst.'!$C$24*'3. Finanšu-statistiskās konst.'!$C$6,0)</f>
        <v>0</v>
      </c>
      <c r="BC78" s="214">
        <f t="shared" si="134"/>
        <v>0</v>
      </c>
      <c r="BD78" s="216">
        <f t="shared" si="135"/>
        <v>0</v>
      </c>
      <c r="BE78" s="214">
        <f t="shared" si="136"/>
        <v>0</v>
      </c>
      <c r="BG78" s="214">
        <f>IF(AND($E78&gt;0,$F78&gt;0),'2. Datu ievade'!Z79,0)</f>
        <v>0</v>
      </c>
      <c r="BH78" s="216">
        <f t="shared" si="137"/>
        <v>0</v>
      </c>
      <c r="BI78" s="214">
        <f t="shared" si="138"/>
        <v>0</v>
      </c>
      <c r="BJ78" s="214">
        <f>IF(BG78&gt;0,'3. Finanšu-statistiskās konst.'!$C$26*'3. Finanšu-statistiskās konst.'!$C$6,0)</f>
        <v>0</v>
      </c>
      <c r="BK78" s="214">
        <f t="shared" si="139"/>
        <v>0</v>
      </c>
      <c r="BL78" s="216">
        <f t="shared" si="140"/>
        <v>0</v>
      </c>
      <c r="BM78" s="214">
        <f t="shared" si="141"/>
        <v>0</v>
      </c>
      <c r="BO78" s="214">
        <f>IF(AND($E78&gt;0,$F78&gt;0),'2. Datu ievade'!AA79,0)</f>
        <v>0</v>
      </c>
      <c r="BP78" s="216">
        <f t="shared" si="142"/>
        <v>0</v>
      </c>
      <c r="BQ78" s="214">
        <f t="shared" si="143"/>
        <v>0</v>
      </c>
      <c r="BR78" s="214">
        <f>IF(BO78&gt;0,'3. Finanšu-statistiskās konst.'!$C$28*'3. Finanšu-statistiskās konst.'!$C$6,0)</f>
        <v>0</v>
      </c>
      <c r="BS78" s="214">
        <f t="shared" si="144"/>
        <v>0</v>
      </c>
      <c r="BT78" s="216">
        <f t="shared" si="145"/>
        <v>0</v>
      </c>
      <c r="BU78" s="214">
        <f t="shared" si="146"/>
        <v>0</v>
      </c>
      <c r="BW78" s="214">
        <f>IF(AND($E78&gt;0,$F78&gt;0),'2. Datu ievade'!S79,0)</f>
        <v>0</v>
      </c>
      <c r="BX78" s="216">
        <f t="shared" si="147"/>
        <v>0</v>
      </c>
      <c r="BY78" s="214">
        <f t="shared" si="148"/>
        <v>0</v>
      </c>
      <c r="BZ78" s="214">
        <f>IF(BW78&gt;0,'3. Finanšu-statistiskās konst.'!$C$21*'3. Finanšu-statistiskās konst.'!$C$6,0)</f>
        <v>0</v>
      </c>
      <c r="CA78" s="214">
        <f t="shared" si="149"/>
        <v>0</v>
      </c>
      <c r="CB78" s="214">
        <f t="shared" si="150"/>
        <v>0</v>
      </c>
      <c r="CC78" s="214">
        <f t="shared" si="151"/>
        <v>0</v>
      </c>
      <c r="CE78" s="214">
        <f>IF(AND($E78&gt;0,$F78&gt;0),'2. Datu ievade'!AB79,0)</f>
        <v>0</v>
      </c>
      <c r="CF78" s="216">
        <f t="shared" si="152"/>
        <v>0</v>
      </c>
      <c r="CG78" s="214">
        <f t="shared" si="153"/>
        <v>0</v>
      </c>
      <c r="CH78" s="214">
        <f>IF(CE78&gt;0,'3. Finanšu-statistiskās konst.'!$C$29*'3. Finanšu-statistiskās konst.'!$C$6,0)</f>
        <v>0</v>
      </c>
      <c r="CI78" s="214">
        <f t="shared" si="154"/>
        <v>0</v>
      </c>
      <c r="CJ78" s="216">
        <f t="shared" si="155"/>
        <v>0</v>
      </c>
      <c r="CK78" s="214">
        <f t="shared" si="156"/>
        <v>0</v>
      </c>
      <c r="CM78" s="231">
        <f>IF(AND($E78&gt;0,$F78&gt;0),'2. Datu ievade'!AC79,0)</f>
        <v>0</v>
      </c>
      <c r="CN78" s="216">
        <f t="shared" si="157"/>
        <v>0</v>
      </c>
      <c r="CO78" s="232">
        <f t="shared" si="158"/>
        <v>0</v>
      </c>
      <c r="CP78" s="214">
        <f>IF(CM78&gt;0,'3. Finanšu-statistiskās konst.'!$C$30*'3. Finanšu-statistiskās konst.'!$C$6,0)</f>
        <v>0</v>
      </c>
      <c r="CQ78" s="214">
        <f t="shared" si="159"/>
        <v>0</v>
      </c>
      <c r="CR78" s="216">
        <f t="shared" si="160"/>
        <v>0</v>
      </c>
      <c r="CS78" s="214">
        <f t="shared" si="161"/>
        <v>0</v>
      </c>
      <c r="CU78" s="214">
        <f t="shared" si="162"/>
        <v>0</v>
      </c>
      <c r="CV78" s="214">
        <f>IF(AND($E78&gt;0,$F78&gt;0),'2. Datu ievade'!AD79,0)</f>
        <v>0</v>
      </c>
      <c r="CX78" s="214">
        <f t="shared" si="163"/>
        <v>0</v>
      </c>
      <c r="CY78" s="214">
        <f>IF(AND($E78&gt;0,$F78&gt;0),'2. Datu ievade'!AE79,0)</f>
        <v>0</v>
      </c>
      <c r="DA78" s="214">
        <f t="shared" si="164"/>
        <v>0</v>
      </c>
      <c r="DB78" s="214">
        <f>IF(AND($E78&gt;0,$F78&gt;0),'2. Datu ievade'!AF79,0)</f>
        <v>0</v>
      </c>
    </row>
    <row r="79" spans="2:106" x14ac:dyDescent="0.25">
      <c r="B79" s="298" t="str">
        <f>'2. Datu ievade'!B80:D80</f>
        <v xml:space="preserve">4. lietotāja definēta papildus ģeotelpiskā vienība ekosistēmas/apakšsistēmas līmenī*  </v>
      </c>
      <c r="C79" s="299"/>
      <c r="D79" s="300"/>
      <c r="E79" s="213">
        <f>'2. Datu ievade'!E40</f>
        <v>0</v>
      </c>
      <c r="F79" s="214">
        <f>'2. Datu ievade'!F40</f>
        <v>0</v>
      </c>
      <c r="H79" s="231">
        <f>IF(AND($E79&gt;0,$F79&gt;0),'2. Datu ievade'!R80,0)</f>
        <v>0</v>
      </c>
      <c r="I79" s="214">
        <f t="shared" si="109"/>
        <v>0</v>
      </c>
      <c r="J79" s="232">
        <f t="shared" si="110"/>
        <v>0</v>
      </c>
      <c r="K79" s="214">
        <f>IF(H79&gt;0,'3. Finanšu-statistiskās konst.'!$C$19*'3. Finanšu-statistiskās konst.'!$C$6,0)</f>
        <v>0</v>
      </c>
      <c r="L79" s="214">
        <f t="shared" si="111"/>
        <v>0</v>
      </c>
      <c r="M79" s="216">
        <f t="shared" si="112"/>
        <v>0</v>
      </c>
      <c r="N79" s="214">
        <f t="shared" si="113"/>
        <v>0</v>
      </c>
      <c r="P79" s="214">
        <f>IF(AND($E79&gt;0,$F79&gt;0),'2. Datu ievade'!S80,0)</f>
        <v>0</v>
      </c>
      <c r="Q79" s="216">
        <f t="shared" si="114"/>
        <v>0</v>
      </c>
      <c r="R79" s="214">
        <f t="shared" si="115"/>
        <v>0</v>
      </c>
      <c r="S79" s="214">
        <f>IF(P79&gt;0,'3. Finanšu-statistiskās konst.'!$C$21*'3. Finanšu-statistiskās konst.'!$C$6,0)</f>
        <v>0</v>
      </c>
      <c r="T79" s="214">
        <f t="shared" si="116"/>
        <v>0</v>
      </c>
      <c r="U79" s="216">
        <f t="shared" si="117"/>
        <v>0</v>
      </c>
      <c r="V79" s="214">
        <f t="shared" si="118"/>
        <v>0</v>
      </c>
      <c r="X79" s="214">
        <f>IF(AND($E79&gt;0,$F79&gt;0),'2. Datu ievade'!T80,0)</f>
        <v>0</v>
      </c>
      <c r="Y79" s="214">
        <f>IF(X79&gt;0,X79*$E79*$F79*'3. Finanšu-statistiskās konst.'!C$12,0)</f>
        <v>0</v>
      </c>
      <c r="Z79" s="214">
        <f t="shared" si="119"/>
        <v>0</v>
      </c>
      <c r="AB79" s="214">
        <f>IF(AND($E79&gt;0,$F79&gt;0),'2. Datu ievade'!U80,0)</f>
        <v>0</v>
      </c>
      <c r="AC79" s="216">
        <f t="shared" si="120"/>
        <v>0</v>
      </c>
      <c r="AD79" s="214">
        <f t="shared" si="121"/>
        <v>0</v>
      </c>
      <c r="AE79" s="214">
        <f>IF(AB79&gt;0,'3. Finanšu-statistiskās konst.'!$C$22*'3. Finanšu-statistiskās konst.'!$C$6,0)</f>
        <v>0</v>
      </c>
      <c r="AF79" s="214">
        <f t="shared" si="122"/>
        <v>0</v>
      </c>
      <c r="AG79" s="216">
        <f t="shared" si="123"/>
        <v>0</v>
      </c>
      <c r="AH79" s="214">
        <f t="shared" si="124"/>
        <v>0</v>
      </c>
      <c r="AJ79" s="214">
        <f>IF(AND($E79&gt;0,$F79&gt;0),'2. Datu ievade'!W80,0)</f>
        <v>0</v>
      </c>
      <c r="AK79" s="214">
        <f>IF(AJ79&gt;0,AJ79*$E79*'2. Datu ievade'!V80,0)</f>
        <v>0</v>
      </c>
      <c r="AL79" s="214">
        <f>IF(AJ79&gt;0,AK79*'3. Finanšu-statistiskās konst.'!C$13*'3. Finanšu-statistiskās konst.'!$C$6,0)</f>
        <v>0</v>
      </c>
      <c r="AM79" s="214">
        <f t="shared" si="125"/>
        <v>0</v>
      </c>
      <c r="AO79" s="233">
        <f>IF(AND($E79&gt;0,$F79&gt;0),'2. Datu ievade'!X80,0)</f>
        <v>0</v>
      </c>
      <c r="AP79" s="214">
        <f>IF(AND($E79&gt;0,$F79&gt;0),'2. Datu ievade'!T80,0)</f>
        <v>0</v>
      </c>
      <c r="AQ79" s="214">
        <f t="shared" si="126"/>
        <v>0</v>
      </c>
      <c r="AR79" s="216">
        <f t="shared" si="127"/>
        <v>0</v>
      </c>
      <c r="AS79" s="214">
        <f t="shared" si="128"/>
        <v>0</v>
      </c>
      <c r="AT79" s="214">
        <f>IF(AQ79&gt;0,'3. Finanšu-statistiskās konst.'!$C$23*'3. Finanšu-statistiskās konst.'!$C$6,0)</f>
        <v>0</v>
      </c>
      <c r="AU79" s="214">
        <f t="shared" si="129"/>
        <v>0</v>
      </c>
      <c r="AV79" s="216">
        <f t="shared" si="130"/>
        <v>0</v>
      </c>
      <c r="AW79" s="214">
        <f t="shared" si="131"/>
        <v>0</v>
      </c>
      <c r="AY79" s="214">
        <f>IF(AND($E79&gt;0,$F79&gt;0),'2. Datu ievade'!Y80,0)</f>
        <v>0</v>
      </c>
      <c r="AZ79" s="216">
        <f t="shared" si="132"/>
        <v>0</v>
      </c>
      <c r="BA79" s="214">
        <f t="shared" si="133"/>
        <v>0</v>
      </c>
      <c r="BB79" s="214">
        <f>IF(AY79&gt;0,'3. Finanšu-statistiskās konst.'!$C$24*'3. Finanšu-statistiskās konst.'!$C$6,0)</f>
        <v>0</v>
      </c>
      <c r="BC79" s="214">
        <f t="shared" si="134"/>
        <v>0</v>
      </c>
      <c r="BD79" s="216">
        <f t="shared" si="135"/>
        <v>0</v>
      </c>
      <c r="BE79" s="214">
        <f t="shared" si="136"/>
        <v>0</v>
      </c>
      <c r="BG79" s="214">
        <f>IF(AND($E79&gt;0,$F79&gt;0),'2. Datu ievade'!Z80,0)</f>
        <v>0</v>
      </c>
      <c r="BH79" s="216">
        <f t="shared" si="137"/>
        <v>0</v>
      </c>
      <c r="BI79" s="214">
        <f t="shared" si="138"/>
        <v>0</v>
      </c>
      <c r="BJ79" s="214">
        <f>IF(BG79&gt;0,'3. Finanšu-statistiskās konst.'!$C$26*'3. Finanšu-statistiskās konst.'!$C$6,0)</f>
        <v>0</v>
      </c>
      <c r="BK79" s="214">
        <f t="shared" si="139"/>
        <v>0</v>
      </c>
      <c r="BL79" s="216">
        <f t="shared" si="140"/>
        <v>0</v>
      </c>
      <c r="BM79" s="214">
        <f t="shared" si="141"/>
        <v>0</v>
      </c>
      <c r="BO79" s="214">
        <f>IF(AND($E79&gt;0,$F79&gt;0),'2. Datu ievade'!AA80,0)</f>
        <v>0</v>
      </c>
      <c r="BP79" s="216">
        <f t="shared" si="142"/>
        <v>0</v>
      </c>
      <c r="BQ79" s="214">
        <f t="shared" si="143"/>
        <v>0</v>
      </c>
      <c r="BR79" s="214">
        <f>IF(BO79&gt;0,'3. Finanšu-statistiskās konst.'!$C$28*'3. Finanšu-statistiskās konst.'!$C$6,0)</f>
        <v>0</v>
      </c>
      <c r="BS79" s="214">
        <f t="shared" si="144"/>
        <v>0</v>
      </c>
      <c r="BT79" s="216">
        <f t="shared" si="145"/>
        <v>0</v>
      </c>
      <c r="BU79" s="214">
        <f t="shared" si="146"/>
        <v>0</v>
      </c>
      <c r="BW79" s="214">
        <f>IF(AND($E79&gt;0,$F79&gt;0),'2. Datu ievade'!S80,0)</f>
        <v>0</v>
      </c>
      <c r="BX79" s="216">
        <f t="shared" si="147"/>
        <v>0</v>
      </c>
      <c r="BY79" s="214">
        <f t="shared" si="148"/>
        <v>0</v>
      </c>
      <c r="BZ79" s="214">
        <f>IF(BW79&gt;0,'3. Finanšu-statistiskās konst.'!$C$21*'3. Finanšu-statistiskās konst.'!$C$6,0)</f>
        <v>0</v>
      </c>
      <c r="CA79" s="214">
        <f t="shared" si="149"/>
        <v>0</v>
      </c>
      <c r="CB79" s="214">
        <f t="shared" si="150"/>
        <v>0</v>
      </c>
      <c r="CC79" s="214">
        <f t="shared" si="151"/>
        <v>0</v>
      </c>
      <c r="CE79" s="214">
        <f>IF(AND($E79&gt;0,$F79&gt;0),'2. Datu ievade'!AB80,0)</f>
        <v>0</v>
      </c>
      <c r="CF79" s="216">
        <f t="shared" si="152"/>
        <v>0</v>
      </c>
      <c r="CG79" s="214">
        <f t="shared" si="153"/>
        <v>0</v>
      </c>
      <c r="CH79" s="214">
        <f>IF(CE79&gt;0,'3. Finanšu-statistiskās konst.'!$C$29*'3. Finanšu-statistiskās konst.'!$C$6,0)</f>
        <v>0</v>
      </c>
      <c r="CI79" s="214">
        <f t="shared" si="154"/>
        <v>0</v>
      </c>
      <c r="CJ79" s="216">
        <f t="shared" si="155"/>
        <v>0</v>
      </c>
      <c r="CK79" s="214">
        <f t="shared" si="156"/>
        <v>0</v>
      </c>
      <c r="CM79" s="231">
        <f>IF(AND($E79&gt;0,$F79&gt;0),'2. Datu ievade'!AC80,0)</f>
        <v>0</v>
      </c>
      <c r="CN79" s="216">
        <f t="shared" si="157"/>
        <v>0</v>
      </c>
      <c r="CO79" s="232">
        <f t="shared" si="158"/>
        <v>0</v>
      </c>
      <c r="CP79" s="214">
        <f>IF(CM79&gt;0,'3. Finanšu-statistiskās konst.'!$C$30*'3. Finanšu-statistiskās konst.'!$C$6,0)</f>
        <v>0</v>
      </c>
      <c r="CQ79" s="214">
        <f t="shared" si="159"/>
        <v>0</v>
      </c>
      <c r="CR79" s="216">
        <f t="shared" si="160"/>
        <v>0</v>
      </c>
      <c r="CS79" s="214">
        <f t="shared" si="161"/>
        <v>0</v>
      </c>
      <c r="CU79" s="214">
        <f t="shared" si="162"/>
        <v>0</v>
      </c>
      <c r="CV79" s="214">
        <f>IF(AND($E79&gt;0,$F79&gt;0),'2. Datu ievade'!AD80,0)</f>
        <v>0</v>
      </c>
      <c r="CX79" s="214">
        <f t="shared" si="163"/>
        <v>0</v>
      </c>
      <c r="CY79" s="214">
        <f>IF(AND($E79&gt;0,$F79&gt;0),'2. Datu ievade'!AE80,0)</f>
        <v>0</v>
      </c>
      <c r="DA79" s="214">
        <f t="shared" si="164"/>
        <v>0</v>
      </c>
      <c r="DB79" s="214">
        <f>IF(AND($E79&gt;0,$F79&gt;0),'2. Datu ievade'!AF80,0)</f>
        <v>0</v>
      </c>
    </row>
    <row r="80" spans="2:106" ht="8.1" customHeight="1" x14ac:dyDescent="0.25">
      <c r="E80" s="218"/>
      <c r="H80" s="234"/>
      <c r="AO80" s="206"/>
      <c r="AP80" s="206"/>
      <c r="AQ80" s="206"/>
      <c r="AR80" s="206"/>
      <c r="AS80" s="206"/>
      <c r="AT80" s="206"/>
      <c r="AU80" s="206"/>
      <c r="AV80" s="206"/>
      <c r="AW80" s="206"/>
      <c r="AY80" s="206"/>
      <c r="AZ80" s="206"/>
      <c r="BA80" s="206"/>
      <c r="BB80" s="206"/>
      <c r="BC80" s="206"/>
      <c r="BD80" s="206"/>
      <c r="BE80" s="206"/>
      <c r="BG80" s="206"/>
      <c r="BH80" s="206"/>
      <c r="BI80" s="206"/>
      <c r="BJ80" s="206"/>
      <c r="BK80" s="206"/>
      <c r="BL80" s="206"/>
      <c r="BM80" s="206"/>
      <c r="BO80" s="206"/>
      <c r="BP80" s="206"/>
      <c r="BQ80" s="206"/>
      <c r="BR80" s="206"/>
      <c r="BS80" s="206"/>
      <c r="CE80" s="206"/>
      <c r="CF80" s="206"/>
      <c r="CG80" s="206"/>
      <c r="CH80" s="206"/>
      <c r="CI80" s="206"/>
      <c r="CJ80" s="206"/>
      <c r="CK80" s="206"/>
      <c r="CO80" s="206"/>
      <c r="CP80" s="206"/>
      <c r="CQ80" s="206"/>
      <c r="CR80" s="206"/>
      <c r="CS80" s="206"/>
    </row>
    <row r="81" spans="2:106" s="220" customFormat="1" x14ac:dyDescent="0.25">
      <c r="D81" s="221" t="str">
        <f>D40</f>
        <v>KOPĀ:</v>
      </c>
      <c r="E81" s="222"/>
      <c r="F81" s="223">
        <f>SUM(F48:F80)</f>
        <v>132.85</v>
      </c>
      <c r="H81" s="235"/>
      <c r="I81" s="223">
        <f>SUM(I48:I79)</f>
        <v>5124.5688</v>
      </c>
      <c r="J81" s="223">
        <f>SUM(J48:J79)</f>
        <v>113.035</v>
      </c>
      <c r="K81" s="223"/>
      <c r="L81" s="223"/>
      <c r="M81" s="223">
        <f t="shared" ref="M81" si="165">SUM(M48:M79)</f>
        <v>5124.5688000000009</v>
      </c>
      <c r="N81" s="223">
        <f>M81/F81</f>
        <v>38.574097101994738</v>
      </c>
      <c r="P81" s="223"/>
      <c r="Q81" s="223">
        <f t="shared" ref="Q81:R81" si="166">SUM(Q48:Q79)</f>
        <v>18239.101999999999</v>
      </c>
      <c r="R81" s="223">
        <f t="shared" si="166"/>
        <v>22.259999999999998</v>
      </c>
      <c r="S81" s="223"/>
      <c r="T81" s="223"/>
      <c r="U81" s="223">
        <f t="shared" ref="U81" si="167">SUM(U48:U79)</f>
        <v>18239.101999999999</v>
      </c>
      <c r="V81" s="223">
        <f>U81/F81</f>
        <v>137.29094467444486</v>
      </c>
      <c r="X81" s="223"/>
      <c r="Y81" s="223">
        <f>SUM(Y48:Y79)</f>
        <v>1120013.7984000002</v>
      </c>
      <c r="Z81" s="223">
        <f>Y81/F81</f>
        <v>8430.6646473466335</v>
      </c>
      <c r="AB81" s="223"/>
      <c r="AC81" s="223">
        <f t="shared" ref="AC81:AD81" si="168">SUM(AC48:AC79)</f>
        <v>69361.604000000007</v>
      </c>
      <c r="AD81" s="223">
        <f t="shared" si="168"/>
        <v>17.610000000000003</v>
      </c>
      <c r="AE81" s="223"/>
      <c r="AF81" s="223"/>
      <c r="AG81" s="223">
        <f t="shared" ref="AG81" si="169">SUM(AG48:AG79)</f>
        <v>69361.604000000007</v>
      </c>
      <c r="AH81" s="223">
        <f>AG81/F81</f>
        <v>522.10465939028984</v>
      </c>
      <c r="AJ81" s="223"/>
      <c r="AK81" s="223"/>
      <c r="AL81" s="223">
        <f>SUM(AL48:AL79)</f>
        <v>255000</v>
      </c>
      <c r="AM81" s="223">
        <f>AL81/F81</f>
        <v>1919.4580353782462</v>
      </c>
      <c r="AO81" s="223"/>
      <c r="AP81" s="223"/>
      <c r="AQ81" s="223"/>
      <c r="AR81" s="223">
        <f t="shared" ref="AR81:AS81" si="170">SUM(AR48:AR79)</f>
        <v>8865.1200000000008</v>
      </c>
      <c r="AS81" s="223">
        <f t="shared" si="170"/>
        <v>92.064000000000007</v>
      </c>
      <c r="AT81" s="223"/>
      <c r="AU81" s="223"/>
      <c r="AV81" s="223">
        <f t="shared" ref="AV81" si="171">SUM(AV48:AV79)</f>
        <v>8865.1200000000008</v>
      </c>
      <c r="AW81" s="223">
        <f>AV81/F81</f>
        <v>66.730297327813332</v>
      </c>
      <c r="AY81" s="223"/>
      <c r="AZ81" s="223">
        <f>SUM(AZ48:AZ79)</f>
        <v>595171.69250000012</v>
      </c>
      <c r="BA81" s="223">
        <f>SUM(BA48:BA79)</f>
        <v>121.63000000000001</v>
      </c>
      <c r="BB81" s="223"/>
      <c r="BC81" s="223"/>
      <c r="BD81" s="223">
        <f t="shared" ref="BD81" si="172">SUM(BD48:BD79)</f>
        <v>595171.69250000012</v>
      </c>
      <c r="BE81" s="223">
        <f>BD81/F81</f>
        <v>4480.0277945050821</v>
      </c>
      <c r="BG81" s="223"/>
      <c r="BH81" s="223">
        <f>SUM(BH48:BH79)</f>
        <v>17579.447000000004</v>
      </c>
      <c r="BI81" s="223">
        <f>SUM(BI48:BI79)</f>
        <v>289.93</v>
      </c>
      <c r="BJ81" s="223"/>
      <c r="BK81" s="223"/>
      <c r="BL81" s="223">
        <f t="shared" ref="BL81" si="173">SUM(BL48:BL79)</f>
        <v>17579.447</v>
      </c>
      <c r="BM81" s="223">
        <f>BL81/F81</f>
        <v>132.32553255551375</v>
      </c>
      <c r="BO81" s="223"/>
      <c r="BP81" s="223">
        <f>SUM(BP48:BP79)</f>
        <v>16894.949999999997</v>
      </c>
      <c r="BQ81" s="223">
        <f>SUM(BQ48:BQ79)</f>
        <v>294.95000000000005</v>
      </c>
      <c r="BR81" s="223"/>
      <c r="BS81" s="223"/>
      <c r="BT81" s="223">
        <f>SUM(BT48:BT79)</f>
        <v>16894.949999999993</v>
      </c>
      <c r="BU81" s="223">
        <f>BT81/F81</f>
        <v>127.17312758750467</v>
      </c>
      <c r="BW81" s="223"/>
      <c r="BX81" s="223">
        <f t="shared" ref="BX81:BY81" si="174">SUM(BX48:BX79)</f>
        <v>18239.101999999999</v>
      </c>
      <c r="BY81" s="223">
        <f t="shared" si="174"/>
        <v>22.259999999999998</v>
      </c>
      <c r="BZ81" s="223"/>
      <c r="CA81" s="223"/>
      <c r="CB81" s="223">
        <f>SUM(CB48:CB79)</f>
        <v>18239.101999999999</v>
      </c>
      <c r="CC81" s="223">
        <f>CB81/F81</f>
        <v>137.29094467444486</v>
      </c>
      <c r="CE81" s="223"/>
      <c r="CF81" s="223">
        <f>SUM(CF48:CF79)</f>
        <v>30135.336000000003</v>
      </c>
      <c r="CG81" s="223">
        <f>SUM(CG48:CG79)</f>
        <v>205.01</v>
      </c>
      <c r="CH81" s="223"/>
      <c r="CI81" s="223"/>
      <c r="CJ81" s="223">
        <f>SUM(CJ48:CJ79)</f>
        <v>30135.336000000007</v>
      </c>
      <c r="CK81" s="223">
        <f>CJ81/F81</f>
        <v>226.83730523146411</v>
      </c>
      <c r="CM81" s="235"/>
      <c r="CN81" s="223">
        <f>SUM(CN48:CN79)</f>
        <v>108707.016</v>
      </c>
      <c r="CO81" s="223">
        <f>SUM(CO48:CO79)</f>
        <v>461.85599999999999</v>
      </c>
      <c r="CP81" s="223"/>
      <c r="CQ81" s="223"/>
      <c r="CR81" s="223">
        <f>SUM(CR48:CR79)</f>
        <v>108707.016</v>
      </c>
      <c r="CS81" s="223">
        <f>CR81/F81</f>
        <v>818.26884456153562</v>
      </c>
      <c r="CU81" s="223">
        <f>SUM(CU48:CU79)</f>
        <v>0</v>
      </c>
      <c r="CV81" s="223">
        <f>CU81/F81</f>
        <v>0</v>
      </c>
      <c r="CX81" s="223">
        <f>SUM(CX48:CX79)</f>
        <v>0</v>
      </c>
      <c r="CY81" s="223">
        <f>CX81/F81</f>
        <v>0</v>
      </c>
      <c r="DA81" s="223">
        <f>SUM(DA48:DA79)</f>
        <v>0</v>
      </c>
      <c r="DB81" s="223">
        <f>DA81/F81</f>
        <v>0</v>
      </c>
    </row>
    <row r="84" spans="2:106" x14ac:dyDescent="0.25">
      <c r="B84" s="398" t="s">
        <v>262</v>
      </c>
      <c r="C84" s="398"/>
      <c r="D84" s="398"/>
      <c r="E84" s="398"/>
      <c r="F84" s="398"/>
      <c r="H84" s="205"/>
      <c r="K84" s="205"/>
      <c r="L84" s="205"/>
      <c r="O84" s="206"/>
      <c r="P84" s="205"/>
      <c r="Q84" s="205"/>
      <c r="R84" s="205"/>
      <c r="S84" s="205"/>
      <c r="T84" s="205"/>
      <c r="U84" s="205"/>
      <c r="V84" s="205"/>
      <c r="X84" s="205"/>
      <c r="Y84" s="207"/>
      <c r="Z84" s="205"/>
      <c r="AB84" s="205"/>
      <c r="AC84" s="205"/>
      <c r="AD84" s="205"/>
      <c r="AE84" s="205"/>
      <c r="AF84" s="205"/>
      <c r="AG84" s="205"/>
      <c r="AH84" s="205"/>
      <c r="AJ84" s="205"/>
      <c r="AK84" s="205"/>
      <c r="AL84" s="205"/>
      <c r="AM84" s="205"/>
      <c r="BW84" s="205"/>
      <c r="BX84" s="205"/>
      <c r="BY84" s="205"/>
      <c r="BZ84" s="205"/>
      <c r="CA84" s="205"/>
      <c r="CB84" s="205"/>
      <c r="CC84" s="205"/>
      <c r="CM84" s="205"/>
      <c r="CN84" s="205"/>
    </row>
    <row r="85" spans="2:106" ht="2.1" customHeight="1" x14ac:dyDescent="0.25">
      <c r="B85" s="416"/>
      <c r="C85" s="416"/>
      <c r="D85" s="416"/>
      <c r="E85" s="416"/>
      <c r="F85" s="416"/>
      <c r="H85" s="205"/>
      <c r="K85" s="205"/>
      <c r="L85" s="205"/>
      <c r="O85" s="206"/>
      <c r="P85" s="205"/>
      <c r="Q85" s="205"/>
      <c r="R85" s="205"/>
      <c r="S85" s="205"/>
      <c r="T85" s="205"/>
      <c r="U85" s="205"/>
      <c r="V85" s="205"/>
      <c r="X85" s="205"/>
      <c r="Y85" s="207"/>
      <c r="Z85" s="205"/>
      <c r="AB85" s="205"/>
      <c r="AC85" s="205"/>
      <c r="AD85" s="205"/>
      <c r="AE85" s="205"/>
      <c r="AF85" s="205"/>
      <c r="AG85" s="205"/>
      <c r="AH85" s="205"/>
      <c r="AJ85" s="205"/>
      <c r="AK85" s="205"/>
      <c r="AL85" s="205"/>
      <c r="AM85" s="205"/>
      <c r="BW85" s="205"/>
      <c r="BX85" s="205"/>
      <c r="BY85" s="205"/>
      <c r="BZ85" s="205"/>
      <c r="CA85" s="205"/>
      <c r="CB85" s="205"/>
      <c r="CC85" s="205"/>
      <c r="CM85" s="205"/>
      <c r="CN85" s="205"/>
    </row>
    <row r="86" spans="2:106" x14ac:dyDescent="0.25">
      <c r="B86" s="398" t="s">
        <v>299</v>
      </c>
      <c r="C86" s="398"/>
      <c r="D86" s="398"/>
      <c r="E86" s="398"/>
      <c r="F86" s="398"/>
      <c r="H86" s="225"/>
      <c r="I86" s="208"/>
      <c r="J86" s="226"/>
      <c r="K86" s="226"/>
      <c r="L86" s="226"/>
      <c r="M86" s="226"/>
      <c r="N86" s="226"/>
      <c r="P86" s="226"/>
      <c r="Q86" s="226"/>
      <c r="R86" s="226"/>
      <c r="S86" s="226"/>
      <c r="T86" s="226"/>
      <c r="U86" s="226"/>
      <c r="V86" s="226"/>
      <c r="X86" s="226"/>
      <c r="Y86" s="226"/>
      <c r="Z86" s="226"/>
      <c r="AB86" s="226"/>
      <c r="AC86" s="226"/>
      <c r="AD86" s="226"/>
      <c r="AE86" s="226"/>
      <c r="AF86" s="226"/>
      <c r="AG86" s="226"/>
      <c r="AH86" s="226"/>
      <c r="AJ86" s="226"/>
      <c r="AK86" s="226"/>
      <c r="AL86" s="226"/>
      <c r="AM86" s="226"/>
      <c r="BW86" s="226"/>
      <c r="BX86" s="226"/>
      <c r="BY86" s="226"/>
      <c r="BZ86" s="226"/>
      <c r="CA86" s="226"/>
      <c r="CB86" s="226"/>
      <c r="CC86" s="226"/>
      <c r="CP86" s="227"/>
    </row>
    <row r="87" spans="2:106" s="224" customFormat="1" ht="59.1" customHeight="1" x14ac:dyDescent="0.25">
      <c r="B87" s="395" t="s">
        <v>242</v>
      </c>
      <c r="C87" s="396"/>
      <c r="D87" s="396"/>
      <c r="E87" s="396"/>
      <c r="F87" s="397"/>
      <c r="H87" s="399" t="s">
        <v>208</v>
      </c>
      <c r="I87" s="400"/>
      <c r="J87" s="400"/>
      <c r="K87" s="400"/>
      <c r="L87" s="400"/>
      <c r="M87" s="400"/>
      <c r="N87" s="401"/>
      <c r="P87" s="399" t="s">
        <v>209</v>
      </c>
      <c r="Q87" s="400"/>
      <c r="R87" s="400"/>
      <c r="S87" s="400"/>
      <c r="T87" s="400"/>
      <c r="U87" s="400"/>
      <c r="V87" s="401"/>
      <c r="X87" s="399" t="s">
        <v>210</v>
      </c>
      <c r="Y87" s="400"/>
      <c r="Z87" s="401"/>
      <c r="AB87" s="399" t="s">
        <v>211</v>
      </c>
      <c r="AC87" s="400"/>
      <c r="AD87" s="400"/>
      <c r="AE87" s="400"/>
      <c r="AF87" s="400"/>
      <c r="AG87" s="400"/>
      <c r="AH87" s="401"/>
      <c r="AJ87" s="399" t="s">
        <v>212</v>
      </c>
      <c r="AK87" s="400"/>
      <c r="AL87" s="400"/>
      <c r="AM87" s="401"/>
      <c r="AO87" s="399" t="s">
        <v>214</v>
      </c>
      <c r="AP87" s="400"/>
      <c r="AQ87" s="400"/>
      <c r="AR87" s="400"/>
      <c r="AS87" s="400"/>
      <c r="AT87" s="400"/>
      <c r="AU87" s="400"/>
      <c r="AV87" s="400"/>
      <c r="AW87" s="401"/>
      <c r="AY87" s="399" t="s">
        <v>215</v>
      </c>
      <c r="AZ87" s="400"/>
      <c r="BA87" s="400"/>
      <c r="BB87" s="400"/>
      <c r="BC87" s="400"/>
      <c r="BD87" s="400"/>
      <c r="BE87" s="401"/>
      <c r="BG87" s="399" t="s">
        <v>216</v>
      </c>
      <c r="BH87" s="400"/>
      <c r="BI87" s="400"/>
      <c r="BJ87" s="400"/>
      <c r="BK87" s="400"/>
      <c r="BL87" s="400"/>
      <c r="BM87" s="401"/>
      <c r="BO87" s="399" t="s">
        <v>218</v>
      </c>
      <c r="BP87" s="400"/>
      <c r="BQ87" s="400"/>
      <c r="BR87" s="400"/>
      <c r="BS87" s="400"/>
      <c r="BT87" s="400"/>
      <c r="BU87" s="401"/>
      <c r="BW87" s="399" t="s">
        <v>219</v>
      </c>
      <c r="BX87" s="400"/>
      <c r="BY87" s="400"/>
      <c r="BZ87" s="400"/>
      <c r="CA87" s="400"/>
      <c r="CB87" s="400"/>
      <c r="CC87" s="401"/>
      <c r="CE87" s="399" t="s">
        <v>220</v>
      </c>
      <c r="CF87" s="400"/>
      <c r="CG87" s="400"/>
      <c r="CH87" s="400"/>
      <c r="CI87" s="400"/>
      <c r="CJ87" s="400"/>
      <c r="CK87" s="401"/>
      <c r="CM87" s="402" t="s">
        <v>222</v>
      </c>
      <c r="CN87" s="403"/>
      <c r="CO87" s="403"/>
      <c r="CP87" s="403"/>
      <c r="CQ87" s="403"/>
      <c r="CR87" s="403"/>
      <c r="CS87" s="404"/>
      <c r="CU87" s="387" t="str">
        <f>'2. Datu ievade'!AD7&amp;" - "&amp;'2. Datu ievade'!AD6</f>
        <v>B13 - Lietotāja definēta un aprēķināta papildus indikatora vērtība</v>
      </c>
      <c r="CV87" s="388"/>
      <c r="CX87" s="387" t="str">
        <f>'2. Datu ievade'!AE7&amp;" - "&amp;'2. Datu ievade'!AE6</f>
        <v>B14 - Lietotāja definēta un aprēķināta papildus indikatora vērtība</v>
      </c>
      <c r="CY87" s="388"/>
      <c r="DA87" s="387" t="str">
        <f>'2. Datu ievade'!AF7&amp;" - "&amp;'2. Datu ievade'!AF6</f>
        <v>B15 - Lietotāja definēta un aprēķināta papildus indikatora vērtība</v>
      </c>
      <c r="DB87" s="388"/>
    </row>
    <row r="88" spans="2:106" ht="80.099999999999994" customHeight="1" x14ac:dyDescent="0.25">
      <c r="B88" s="295" t="str">
        <f>B6</f>
        <v xml:space="preserve">Ģeotelpiskās vienības pēc zemes seguma veida
Ekosistēma // Apakšsistēma/ģeotelpiskā vienība (1.līmenis) // Apakšsistēma/ģeotelpiskā vienība (2.līmenis)
</v>
      </c>
      <c r="C88" s="295"/>
      <c r="D88" s="295"/>
      <c r="E88" s="210" t="str">
        <f>E6</f>
        <v>Attiecināms
1/0</v>
      </c>
      <c r="F88" s="211" t="str">
        <f>'2. Datu ievade'!H8</f>
        <v>Precizētā platība (ha):
nekontrolēta attīstība
(scenārijs 3)</v>
      </c>
      <c r="H88" s="228" t="str">
        <f>H6</f>
        <v>EP kvalitatīvais novērtējums (EPN)</v>
      </c>
      <c r="I88" s="228" t="str">
        <f t="shared" ref="I88:N88" si="175">I6</f>
        <v>EP monetārā vērtība
EUR</v>
      </c>
      <c r="J88" s="228" t="str">
        <f t="shared" si="175"/>
        <v>ha*EPN</v>
      </c>
      <c r="K88" s="228" t="str">
        <f t="shared" si="175"/>
        <v>EP monetārā vērtība
EUR/ha</v>
      </c>
      <c r="L88" s="228" t="str">
        <f t="shared" si="175"/>
        <v>EKF</v>
      </c>
      <c r="M88" s="228" t="str">
        <f t="shared" si="175"/>
        <v>EP koriģēta monetārā vērtība
EUR</v>
      </c>
      <c r="N88" s="228" t="str">
        <f t="shared" si="175"/>
        <v>EP koriģēta monetārā vērtība
EUR/ha</v>
      </c>
      <c r="P88" s="211" t="str">
        <f>P6</f>
        <v>Eksperta pakalpojuma vērtējums,
(EPN)</v>
      </c>
      <c r="Q88" s="211" t="s">
        <v>138</v>
      </c>
      <c r="R88" s="211" t="s">
        <v>161</v>
      </c>
      <c r="S88" s="211" t="s">
        <v>149</v>
      </c>
      <c r="T88" s="211" t="s">
        <v>134</v>
      </c>
      <c r="U88" s="211" t="s">
        <v>135</v>
      </c>
      <c r="V88" s="211" t="s">
        <v>136</v>
      </c>
      <c r="X88" s="211" t="str">
        <f>X6</f>
        <v>Vidējā audzes biezība</v>
      </c>
      <c r="Y88" s="211" t="s">
        <v>141</v>
      </c>
      <c r="Z88" s="211" t="s">
        <v>142</v>
      </c>
      <c r="AB88" s="211" t="s">
        <v>145</v>
      </c>
      <c r="AC88" s="211" t="s">
        <v>138</v>
      </c>
      <c r="AD88" s="211" t="s">
        <v>146</v>
      </c>
      <c r="AE88" s="211" t="s">
        <v>149</v>
      </c>
      <c r="AF88" s="211" t="s">
        <v>134</v>
      </c>
      <c r="AG88" s="211" t="s">
        <v>135</v>
      </c>
      <c r="AH88" s="211" t="s">
        <v>136</v>
      </c>
      <c r="AJ88" s="211" t="str">
        <f>AJ6</f>
        <v>Vidējais sanešu apjoms pludmalē
m3/m</v>
      </c>
      <c r="AK88" s="211" t="s">
        <v>148</v>
      </c>
      <c r="AL88" s="211" t="s">
        <v>138</v>
      </c>
      <c r="AM88" s="211" t="s">
        <v>149</v>
      </c>
      <c r="AO88" s="211" t="str">
        <f>AO6</f>
        <v>Ūdens saglabāšanas potenciāla koeficients
(PK)</v>
      </c>
      <c r="AP88" s="211" t="str">
        <f>AP6</f>
        <v>Vidējā audzes biezība</v>
      </c>
      <c r="AQ88" s="211" t="s">
        <v>153</v>
      </c>
      <c r="AR88" s="211" t="s">
        <v>138</v>
      </c>
      <c r="AS88" s="229" t="s">
        <v>154</v>
      </c>
      <c r="AT88" s="229" t="s">
        <v>149</v>
      </c>
      <c r="AU88" s="229" t="s">
        <v>134</v>
      </c>
      <c r="AV88" s="211" t="s">
        <v>135</v>
      </c>
      <c r="AW88" s="211" t="s">
        <v>136</v>
      </c>
      <c r="AY88" s="211" t="str">
        <f>AY6</f>
        <v>EP kvalitatīvais novērtējums
(EPN)</v>
      </c>
      <c r="AZ88" s="211" t="s">
        <v>138</v>
      </c>
      <c r="BA88" s="229" t="s">
        <v>161</v>
      </c>
      <c r="BB88" s="229" t="s">
        <v>149</v>
      </c>
      <c r="BC88" s="229" t="s">
        <v>134</v>
      </c>
      <c r="BD88" s="211" t="s">
        <v>135</v>
      </c>
      <c r="BE88" s="211" t="s">
        <v>136</v>
      </c>
      <c r="BG88" s="229" t="str">
        <f>BG6</f>
        <v>EP kvalitatīvais novērtējums
(EPN)</v>
      </c>
      <c r="BH88" s="211" t="s">
        <v>138</v>
      </c>
      <c r="BI88" s="229" t="s">
        <v>161</v>
      </c>
      <c r="BJ88" s="229" t="s">
        <v>149</v>
      </c>
      <c r="BK88" s="229" t="s">
        <v>134</v>
      </c>
      <c r="BL88" s="211" t="s">
        <v>135</v>
      </c>
      <c r="BM88" s="211" t="s">
        <v>136</v>
      </c>
      <c r="BO88" s="211" t="str">
        <f>BO6</f>
        <v>EP kvalitatīvais novērtējums
(EPN)</v>
      </c>
      <c r="BP88" s="211" t="s">
        <v>138</v>
      </c>
      <c r="BQ88" s="229" t="s">
        <v>161</v>
      </c>
      <c r="BR88" s="229" t="s">
        <v>149</v>
      </c>
      <c r="BS88" s="229" t="s">
        <v>134</v>
      </c>
      <c r="BT88" s="211" t="s">
        <v>135</v>
      </c>
      <c r="BU88" s="211" t="s">
        <v>136</v>
      </c>
      <c r="BW88" s="211" t="str">
        <f>BW6</f>
        <v>Eksperta pakalpojuma vērtējums,
(EPN)</v>
      </c>
      <c r="BX88" s="211" t="s">
        <v>138</v>
      </c>
      <c r="BY88" s="229" t="s">
        <v>161</v>
      </c>
      <c r="BZ88" s="229" t="s">
        <v>149</v>
      </c>
      <c r="CA88" s="229" t="s">
        <v>134</v>
      </c>
      <c r="CB88" s="229" t="s">
        <v>135</v>
      </c>
      <c r="CC88" s="211" t="s">
        <v>136</v>
      </c>
      <c r="CE88" s="211" t="str">
        <f>CE6</f>
        <v>EP kvalitatīvais novērtējums
(EPN)</v>
      </c>
      <c r="CF88" s="211" t="s">
        <v>138</v>
      </c>
      <c r="CG88" s="229" t="s">
        <v>161</v>
      </c>
      <c r="CH88" s="229" t="s">
        <v>149</v>
      </c>
      <c r="CI88" s="229" t="s">
        <v>134</v>
      </c>
      <c r="CJ88" s="211" t="s">
        <v>135</v>
      </c>
      <c r="CK88" s="211" t="s">
        <v>136</v>
      </c>
      <c r="CM88" s="230" t="str">
        <f>CM6</f>
        <v>C piesaistes potenciāla indekss</v>
      </c>
      <c r="CN88" s="211" t="s">
        <v>138</v>
      </c>
      <c r="CO88" s="211" t="s">
        <v>161</v>
      </c>
      <c r="CP88" s="229" t="s">
        <v>149</v>
      </c>
      <c r="CQ88" s="229" t="s">
        <v>134</v>
      </c>
      <c r="CR88" s="211" t="s">
        <v>135</v>
      </c>
      <c r="CS88" s="211" t="s">
        <v>136</v>
      </c>
      <c r="CU88" s="211" t="str">
        <f>CU47</f>
        <v>EP monetārā vērtība
EUR</v>
      </c>
      <c r="CV88" s="211" t="s">
        <v>26</v>
      </c>
      <c r="CX88" s="211" t="str">
        <f>CX47</f>
        <v>EP monetārā vērtība
EUR</v>
      </c>
      <c r="CY88" s="211" t="s">
        <v>26</v>
      </c>
      <c r="DA88" s="211" t="str">
        <f>DA47</f>
        <v>EP monetārā vērtība
EUR</v>
      </c>
      <c r="DB88" s="211" t="s">
        <v>26</v>
      </c>
    </row>
    <row r="89" spans="2:106" x14ac:dyDescent="0.25">
      <c r="B89" s="315" t="str">
        <f>'2. Datu ievade'!B9:D9</f>
        <v>Pludmale</v>
      </c>
      <c r="C89" s="315"/>
      <c r="D89" s="315"/>
      <c r="E89" s="213">
        <f>'2. Datu ievade'!E9</f>
        <v>1</v>
      </c>
      <c r="F89" s="214">
        <f>'2. Datu ievade'!H9</f>
        <v>16.399999999999999</v>
      </c>
      <c r="H89" s="231">
        <f>IF(AND($E89&gt;0,$F89&gt;0),'2. Datu ievade'!R9,0)</f>
        <v>1</v>
      </c>
      <c r="I89" s="214">
        <f t="shared" ref="I89" si="176">IF(H89&gt;0,$E89*$F89*K89,0)</f>
        <v>708.48</v>
      </c>
      <c r="J89" s="232">
        <f t="shared" ref="J89" si="177">IF(H89&gt;0,H89*$E89*$F89,0)</f>
        <v>16.399999999999999</v>
      </c>
      <c r="K89" s="214">
        <f>IF(H89&gt;0,'3. Finanšu-statistiskās konst.'!$C$19*'3. Finanšu-statistiskās konst.'!$C$6,0)</f>
        <v>43.2</v>
      </c>
      <c r="L89" s="214">
        <f>IF(H89&gt;0,SUMIFS(I$89:I$120,K$89:K$120,K89)/SUMIFS(J$89:J$120,K$89:K$120,K89),0)</f>
        <v>43.2</v>
      </c>
      <c r="M89" s="216">
        <f t="shared" ref="M89" si="178">IF(H89&gt;0,$E89*$F89*H89*L89,0)</f>
        <v>708.48</v>
      </c>
      <c r="N89" s="214">
        <f>IF($F89=0,0,M89/$F89)</f>
        <v>43.2</v>
      </c>
      <c r="P89" s="214">
        <f>IF(AND($E89&gt;0,$F89&gt;0),'2. Datu ievade'!S9,0)</f>
        <v>0</v>
      </c>
      <c r="Q89" s="216">
        <f t="shared" ref="Q89" si="179">IF(P89&gt;0,$E89*$F89*S89,0)</f>
        <v>0</v>
      </c>
      <c r="R89" s="214">
        <f t="shared" ref="R89" si="180">IF(P89&gt;0,P89*$E89*$F89,0)</f>
        <v>0</v>
      </c>
      <c r="S89" s="214">
        <f>IF(P89&gt;0,'3. Finanšu-statistiskās konst.'!$C$21*'3. Finanšu-statistiskās konst.'!$C$6,0)</f>
        <v>0</v>
      </c>
      <c r="T89" s="214">
        <f>IF(P89&gt;0,SUMIFS(Q$89:Q$120,S$89:S$120,S89)/SUMIFS(R$89:R$120,S$89:S$120,S89),0)</f>
        <v>0</v>
      </c>
      <c r="U89" s="216">
        <f t="shared" ref="U89" si="181">IF(P89&gt;0,$E89*$F89*P89*T89,0)</f>
        <v>0</v>
      </c>
      <c r="V89" s="214">
        <f>IF($F89=0,0,U89/$F89)</f>
        <v>0</v>
      </c>
      <c r="X89" s="214">
        <f>IF(AND($E89&gt;0,$F89&gt;0),'2. Datu ievade'!T9,0)</f>
        <v>0</v>
      </c>
      <c r="Y89" s="214">
        <f>IF(X89&gt;0,X89*$E89*$F89*'3. Finanšu-statistiskās konst.'!C$12,0)</f>
        <v>0</v>
      </c>
      <c r="Z89" s="214">
        <f t="shared" ref="Z89" si="182">IF(F89=0,0,Y89/F89)</f>
        <v>0</v>
      </c>
      <c r="AB89" s="214">
        <f>IF(AND($E89&gt;0,$F89&gt;0),'2. Datu ievade'!U9,0)</f>
        <v>0</v>
      </c>
      <c r="AC89" s="216">
        <f t="shared" ref="AC89" si="183">IF(AB89&gt;0,$E89*$F89*AE89,0)</f>
        <v>0</v>
      </c>
      <c r="AD89" s="214">
        <f t="shared" ref="AD89" si="184">IF(AB89&gt;0,AB89*$E89*$F89,0)</f>
        <v>0</v>
      </c>
      <c r="AE89" s="214">
        <f>IF(AB89&gt;0,'3. Finanšu-statistiskās konst.'!$C$22*'3. Finanšu-statistiskās konst.'!$C$6,0)</f>
        <v>0</v>
      </c>
      <c r="AF89" s="214">
        <f>IF(AB89&gt;0,SUMIFS(AC$89:AC$120,AE$89:AE$120,AE89)/SUMIFS(AD$89:AD$120,AE$89:AE$120,AE89),0)</f>
        <v>0</v>
      </c>
      <c r="AG89" s="216">
        <f t="shared" ref="AG89" si="185">IF(AB89&gt;0,$E89*$F89*AB89*AF89,0)</f>
        <v>0</v>
      </c>
      <c r="AH89" s="214">
        <f>IF($F89=0,0,AG89/$F89)</f>
        <v>0</v>
      </c>
      <c r="AJ89" s="214">
        <f>IF(AND($E89&gt;0,$F89&gt;0),'2. Datu ievade'!W9,0)</f>
        <v>25</v>
      </c>
      <c r="AK89" s="214">
        <f>IF(AJ89&gt;0,AJ89*$E89*'2. Datu ievade'!V9,0)</f>
        <v>85000</v>
      </c>
      <c r="AL89" s="214">
        <f>IF(AJ89&gt;0,AK89*'3. Finanšu-statistiskās konst.'!C$13*'3. Finanšu-statistiskās konst.'!$C$6,0)</f>
        <v>255000</v>
      </c>
      <c r="AM89" s="214">
        <f t="shared" ref="AM89" si="186">IF(F89=0,0,AL89/F89)</f>
        <v>15548.780487804879</v>
      </c>
      <c r="AO89" s="233">
        <f>IF(AND($E89&gt;0,$F89&gt;0),'2. Datu ievade'!X9,0)</f>
        <v>0</v>
      </c>
      <c r="AP89" s="214">
        <f>IF(AND($E89&gt;0,$F89&gt;0),'2. Datu ievade'!T9,0)</f>
        <v>0</v>
      </c>
      <c r="AQ89" s="214">
        <f t="shared" ref="AQ89" si="187">IF(AO89&gt;0,AP89*AO89*E89,0)</f>
        <v>0</v>
      </c>
      <c r="AR89" s="216">
        <f t="shared" ref="AR89" si="188">IF(AQ89&gt;0,$E89*$F89*AT89,0)</f>
        <v>0</v>
      </c>
      <c r="AS89" s="214">
        <f t="shared" ref="AS89" si="189">IF(AQ89&gt;0,AQ89*$E89*$F89,0)</f>
        <v>0</v>
      </c>
      <c r="AT89" s="214">
        <f>IF(AQ89&gt;0,'3. Finanšu-statistiskās konst.'!$C$23*'3. Finanšu-statistiskās konst.'!$C$6,0)</f>
        <v>0</v>
      </c>
      <c r="AU89" s="214">
        <f>IF(AQ89&gt;0,SUMIFS(AR$89:AR$120,AT$89:AT$120,AT89)/SUMIFS(AS$89:AS$120,AT$89:AT$120,AT89),0)</f>
        <v>0</v>
      </c>
      <c r="AV89" s="216">
        <f t="shared" ref="AV89" si="190">IF(AQ89&gt;0,$E89*$F89*AQ89*AU89,0)</f>
        <v>0</v>
      </c>
      <c r="AW89" s="214">
        <f>IF($F89=0,0,AV89/$F89)</f>
        <v>0</v>
      </c>
      <c r="AY89" s="214">
        <f>IF(AND($E89&gt;0,$F89&gt;0),'2. Datu ievade'!Y9,0)</f>
        <v>1</v>
      </c>
      <c r="AZ89" s="216">
        <f t="shared" ref="AZ89" si="191">IF(AY89&gt;0,$E89*$F89*BB89,0)</f>
        <v>113037.81999999999</v>
      </c>
      <c r="BA89" s="214">
        <f t="shared" ref="BA89" si="192">IF(AY89&gt;0,AY89*$E89*$F89,0)</f>
        <v>16.399999999999999</v>
      </c>
      <c r="BB89" s="214">
        <f>IF(AY89&gt;0,'3. Finanšu-statistiskās konst.'!$C$24*'3. Finanšu-statistiskās konst.'!$C$6,0)</f>
        <v>6892.55</v>
      </c>
      <c r="BC89" s="214">
        <f>IF(AY89&gt;0,SUMIFS(AZ$89:AZ$120,BB$89:BB$120,BB89)/SUMIFS(BA$89:BA$120,BB$89:BB$120,BB89),0)</f>
        <v>5230.1367613560233</v>
      </c>
      <c r="BD89" s="216">
        <f t="shared" ref="BD89" si="193">IF(AY89&gt;0,$E89*$F89*AY89*BC89,0)</f>
        <v>85774.242886238775</v>
      </c>
      <c r="BE89" s="214">
        <f>IF($F89=0,0,BD89/$F89)</f>
        <v>5230.1367613560233</v>
      </c>
      <c r="BG89" s="214">
        <f>IF(AND($E89&gt;0,$F89&gt;0),'2. Datu ievade'!Z9,0)</f>
        <v>1</v>
      </c>
      <c r="BH89" s="216">
        <f t="shared" ref="BH89" si="194">IF(BG89&gt;0,$E89*$F89*BJ89,0)</f>
        <v>322.25999999999993</v>
      </c>
      <c r="BI89" s="214">
        <f t="shared" ref="BI89" si="195">IF(BG89&gt;0,BG89*$E89*$F89,0)</f>
        <v>16.399999999999999</v>
      </c>
      <c r="BJ89" s="214">
        <f>IF(BG89&gt;0,'3. Finanšu-statistiskās konst.'!$C$26*'3. Finanšu-statistiskās konst.'!$C$6,0)</f>
        <v>19.649999999999999</v>
      </c>
      <c r="BK89" s="214">
        <f>IF(BG89&gt;0,SUMIFS(BH$89:BH$120,BJ$89:BJ$120,BJ89)/SUMIFS(BI$89:BI$120,BJ$89:BJ$120,BJ89),0)</f>
        <v>19.649999999999995</v>
      </c>
      <c r="BL89" s="216">
        <f t="shared" ref="BL89" si="196">IF(BG89&gt;0,$E89*$F89*BG89*BK89,0)</f>
        <v>322.25999999999988</v>
      </c>
      <c r="BM89" s="214">
        <f>IF($F89=0,0,BL89/$F89)</f>
        <v>19.649999999999995</v>
      </c>
      <c r="BO89" s="214">
        <f>IF(AND($E89&gt;0,$F89&gt;0),'2. Datu ievade'!AA9,0)</f>
        <v>2</v>
      </c>
      <c r="BP89" s="216">
        <f>IF(BO89&gt;0,$E89*$F89*BR89,0)</f>
        <v>2266.4799999999996</v>
      </c>
      <c r="BQ89" s="214">
        <f>IF(BO89&gt;0,BO89*$E89*$F89,0)</f>
        <v>32.799999999999997</v>
      </c>
      <c r="BR89" s="214">
        <f>IF(BO89&gt;0,'3. Finanšu-statistiskās konst.'!$C$28*'3. Finanšu-statistiskās konst.'!$C$6,0)</f>
        <v>138.19999999999999</v>
      </c>
      <c r="BS89" s="214">
        <f>IF(BO89&gt;0,SUMIFS(BP$89:BP$120,BR$89:BR$120,BR89)/SUMIFS(BQ$89:BQ$120,BR$89:BR$120,BR89),0)</f>
        <v>65.298714360678673</v>
      </c>
      <c r="BT89" s="216">
        <f>IF(BO89&gt;0,$E89*$F89*BO89*BS89,0)</f>
        <v>2141.7978310302601</v>
      </c>
      <c r="BU89" s="214">
        <f>IF($F89=0,0,BT89/$F89)</f>
        <v>130.59742872135735</v>
      </c>
      <c r="BW89" s="214">
        <f>IF(AND($E89&gt;0,$F89&gt;0),'2. Datu ievade'!S9,0)</f>
        <v>0</v>
      </c>
      <c r="BX89" s="216">
        <f>IF(BW89&gt;0,$E89*$F89*BZ89,0)</f>
        <v>0</v>
      </c>
      <c r="BY89" s="214">
        <f>IF(BW89&gt;0,BW89*$E89*$F89,0)</f>
        <v>0</v>
      </c>
      <c r="BZ89" s="214">
        <f>IF(BW89&gt;0,'3. Finanšu-statistiskās konst.'!$C$21*'3. Finanšu-statistiskās konst.'!$C$6,0)</f>
        <v>0</v>
      </c>
      <c r="CA89" s="214">
        <f>IF(BW89&gt;0,SUMIFS(BX$89:BX$120,BZ$89:BZ$120,BZ89)/SUMIFS(BY$89:BY$120,BZ$89:BZ$120,BZ89),0)</f>
        <v>0</v>
      </c>
      <c r="CB89" s="214">
        <f>IF(BW89&gt;0,$E89*$F89*BW89*CA89,0)</f>
        <v>0</v>
      </c>
      <c r="CC89" s="214">
        <f>IF($F89=0,0,CB89/$F89)</f>
        <v>0</v>
      </c>
      <c r="CE89" s="214">
        <f>IF(AND($E89&gt;0,$F89&gt;0),'2. Datu ievade'!AB9,0)</f>
        <v>0</v>
      </c>
      <c r="CF89" s="216">
        <f>IF(CE89&gt;0,$E89*$F89*CH89,0)</f>
        <v>0</v>
      </c>
      <c r="CG89" s="214">
        <f>IF(CE89&gt;0,CE89*$E89*$F89,0)</f>
        <v>0</v>
      </c>
      <c r="CH89" s="214">
        <f>IF(CE89&gt;0,'3. Finanšu-statistiskās konst.'!$C$29*'3. Finanšu-statistiskās konst.'!$C$6,0)</f>
        <v>0</v>
      </c>
      <c r="CI89" s="214">
        <f>IF(CE89&gt;0,SUMIFS(CF$89:CF$120,CH$89:CH$120,CH89)/SUMIFS(CG$89:CG$120,CH$89:CH$120,CH89),0)</f>
        <v>0</v>
      </c>
      <c r="CJ89" s="216">
        <f>IF(CE89&gt;0,$E89*$F89*CE89*CI89,0)</f>
        <v>0</v>
      </c>
      <c r="CK89" s="214">
        <f>IF($F89=0,0,CJ89/$F89)</f>
        <v>0</v>
      </c>
      <c r="CM89" s="231">
        <f>IF(AND($E89&gt;0,$F89&gt;0),'2. Datu ievade'!AC9,0)</f>
        <v>0</v>
      </c>
      <c r="CN89" s="216">
        <f>IF(CM89&gt;0,$E89*$F89*CP89,0)</f>
        <v>0</v>
      </c>
      <c r="CO89" s="232">
        <f>IF(CM89&gt;0,CM89*$E89*$F89,0)</f>
        <v>0</v>
      </c>
      <c r="CP89" s="214">
        <f>IF(CM89&gt;0,'3. Finanšu-statistiskās konst.'!$C$30*'3. Finanšu-statistiskās konst.'!$C$6,0)</f>
        <v>0</v>
      </c>
      <c r="CQ89" s="214">
        <f>IF(CM89&gt;0,SUMIFS(CN$89:CN$120,CP$89:CP$120,CP89)/SUMIFS(CO$89:CO$120,CP$89:CP$120,CP89),0)</f>
        <v>0</v>
      </c>
      <c r="CR89" s="216">
        <f>IF(CM89&gt;0,$E89*$F89*CM89*CQ89,0)</f>
        <v>0</v>
      </c>
      <c r="CS89" s="214">
        <f>IF($F89=0,0,CR89/$F89)</f>
        <v>0</v>
      </c>
      <c r="CU89" s="214">
        <f>CV89*F89</f>
        <v>0</v>
      </c>
      <c r="CV89" s="214">
        <f>IF(AND($E89&gt;0,$F89&gt;0),'2. Datu ievade'!AD9,0)</f>
        <v>0</v>
      </c>
      <c r="CX89" s="214">
        <f>CY89*F89</f>
        <v>0</v>
      </c>
      <c r="CY89" s="214">
        <f>IF(AND($E89&gt;0,$F89&gt;0),'2. Datu ievade'!AE9,0)</f>
        <v>0</v>
      </c>
      <c r="DA89" s="214">
        <f>DB89*F89</f>
        <v>0</v>
      </c>
      <c r="DB89" s="214">
        <f>IF(AND($E89&gt;0,$F89&gt;0),'2. Datu ievade'!AF9,0)</f>
        <v>0</v>
      </c>
    </row>
    <row r="90" spans="2:106" x14ac:dyDescent="0.25">
      <c r="B90" s="319" t="str">
        <f>'2. Datu ievade'!B10</f>
        <v>Kāpas</v>
      </c>
      <c r="C90" s="315" t="str">
        <f>'2. Datu ievade'!C10:D10</f>
        <v>Embrionālās kāpas (biotops 2110)</v>
      </c>
      <c r="D90" s="315"/>
      <c r="E90" s="213">
        <f>'2. Datu ievade'!E10</f>
        <v>1</v>
      </c>
      <c r="F90" s="214">
        <f>'2. Datu ievade'!H10</f>
        <v>0.85</v>
      </c>
      <c r="H90" s="231">
        <f>IF(AND($E90&gt;0,$F90&gt;0),'2. Datu ievade'!R10,0)</f>
        <v>1</v>
      </c>
      <c r="I90" s="214">
        <f t="shared" ref="I90:I120" si="197">IF(H90&gt;0,$E90*$F90*K90,0)</f>
        <v>36.72</v>
      </c>
      <c r="J90" s="232">
        <f t="shared" ref="J90:J120" si="198">IF(H90&gt;0,H90*$E90*$F90,0)</f>
        <v>0.85</v>
      </c>
      <c r="K90" s="214">
        <f>IF(H90&gt;0,'3. Finanšu-statistiskās konst.'!$C$19*'3. Finanšu-statistiskās konst.'!$C$6,0)</f>
        <v>43.2</v>
      </c>
      <c r="L90" s="214">
        <f t="shared" ref="L90:L120" si="199">IF(H90&gt;0,SUMIFS(I$89:I$120,K$89:K$120,K90)/SUMIFS(J$89:J$120,K$89:K$120,K90),0)</f>
        <v>43.2</v>
      </c>
      <c r="M90" s="216">
        <f t="shared" ref="M90:M120" si="200">IF(H90&gt;0,$E90*$F90*H90*L90,0)</f>
        <v>36.72</v>
      </c>
      <c r="N90" s="214">
        <f t="shared" ref="N90:N120" si="201">IF($F90=0,0,M90/$F90)</f>
        <v>43.2</v>
      </c>
      <c r="P90" s="214">
        <f>IF(AND($E90&gt;0,$F90&gt;0),'2. Datu ievade'!S10,0)</f>
        <v>0</v>
      </c>
      <c r="Q90" s="216">
        <f t="shared" ref="Q90:Q120" si="202">IF(P90&gt;0,$E90*$F90*S90,0)</f>
        <v>0</v>
      </c>
      <c r="R90" s="214">
        <f t="shared" ref="R90:R120" si="203">IF(P90&gt;0,P90*$E90*$F90,0)</f>
        <v>0</v>
      </c>
      <c r="S90" s="214">
        <f>IF(P90&gt;0,'3. Finanšu-statistiskās konst.'!$C$21*'3. Finanšu-statistiskās konst.'!$C$6,0)</f>
        <v>0</v>
      </c>
      <c r="T90" s="214">
        <f t="shared" ref="T90:T120" si="204">IF(P90&gt;0,SUMIFS(Q$89:Q$120,S$89:S$120,S90)/SUMIFS(R$89:R$120,S$89:S$120,S90),0)</f>
        <v>0</v>
      </c>
      <c r="U90" s="216">
        <f t="shared" ref="U90:U120" si="205">IF(P90&gt;0,$E90*$F90*P90*T90,0)</f>
        <v>0</v>
      </c>
      <c r="V90" s="214">
        <f t="shared" ref="V90:V120" si="206">IF($F90=0,0,U90/$F90)</f>
        <v>0</v>
      </c>
      <c r="X90" s="214">
        <f>IF(AND($E90&gt;0,$F90&gt;0),'2. Datu ievade'!T10,0)</f>
        <v>0</v>
      </c>
      <c r="Y90" s="214">
        <f>IF(X90&gt;0,X90*$E90*$F90*'3. Finanšu-statistiskās konst.'!C$12,0)</f>
        <v>0</v>
      </c>
      <c r="Z90" s="214">
        <f t="shared" ref="Z90:Z120" si="207">IF(F90=0,0,Y90/F90)</f>
        <v>0</v>
      </c>
      <c r="AB90" s="214">
        <f>IF(AND($E90&gt;0,$F90&gt;0),'2. Datu ievade'!U10,0)</f>
        <v>1</v>
      </c>
      <c r="AC90" s="216">
        <f t="shared" ref="AC90:AC120" si="208">IF(AB90&gt;0,$E90*$F90*AE90,0)</f>
        <v>6387.58</v>
      </c>
      <c r="AD90" s="214">
        <f t="shared" ref="AD90:AD120" si="209">IF(AB90&gt;0,AB90*$E90*$F90,0)</f>
        <v>0.85</v>
      </c>
      <c r="AE90" s="214">
        <f>IF(AB90&gt;0,'3. Finanšu-statistiskās konst.'!$C$22*'3. Finanšu-statistiskās konst.'!$C$6,0)</f>
        <v>7514.8</v>
      </c>
      <c r="AF90" s="214">
        <f t="shared" ref="AF90:AF120" si="210">IF(AB90&gt;0,SUMIFS(AC$89:AC$120,AE$89:AE$120,AE90)/SUMIFS(AD$89:AD$120,AE$89:AE$120,AE90),0)</f>
        <v>3938.7622941510504</v>
      </c>
      <c r="AG90" s="216">
        <f t="shared" ref="AG90:AG120" si="211">IF(AB90&gt;0,$E90*$F90*AB90*AF90,0)</f>
        <v>3347.9479500283928</v>
      </c>
      <c r="AH90" s="214">
        <f t="shared" ref="AH90:AH120" si="212">IF($F90=0,0,AG90/$F90)</f>
        <v>3938.7622941510504</v>
      </c>
      <c r="AJ90" s="214">
        <f>IF(AND($E90&gt;0,$F90&gt;0),'2. Datu ievade'!W10,0)</f>
        <v>0</v>
      </c>
      <c r="AK90" s="214">
        <f>IF(AJ90&gt;0,AJ90*$E90*'2. Datu ievade'!V10,0)</f>
        <v>0</v>
      </c>
      <c r="AL90" s="214">
        <f>IF(AJ90&gt;0,AK90*'3. Finanšu-statistiskās konst.'!C$13*'3. Finanšu-statistiskās konst.'!$C$6,0)</f>
        <v>0</v>
      </c>
      <c r="AM90" s="214">
        <f t="shared" ref="AM90:AM120" si="213">IF(F90=0,0,AL90/F90)</f>
        <v>0</v>
      </c>
      <c r="AO90" s="233">
        <f>IF(AND($E90&gt;0,$F90&gt;0),'2. Datu ievade'!X10,0)</f>
        <v>0</v>
      </c>
      <c r="AP90" s="214">
        <f>IF(AND($E90&gt;0,$F90&gt;0),'2. Datu ievade'!T10,0)</f>
        <v>0</v>
      </c>
      <c r="AQ90" s="214">
        <f t="shared" ref="AQ90:AQ120" si="214">IF(AO90&gt;0,AP90*AO90*E90,0)</f>
        <v>0</v>
      </c>
      <c r="AR90" s="216">
        <f t="shared" ref="AR90:AR120" si="215">IF(AQ90&gt;0,$E90*$F90*AT90,0)</f>
        <v>0</v>
      </c>
      <c r="AS90" s="214">
        <f t="shared" ref="AS90:AS120" si="216">IF(AQ90&gt;0,AQ90*$E90*$F90,0)</f>
        <v>0</v>
      </c>
      <c r="AT90" s="214">
        <f>IF(AQ90&gt;0,'3. Finanšu-statistiskās konst.'!$C$23*'3. Finanšu-statistiskās konst.'!$C$6,0)</f>
        <v>0</v>
      </c>
      <c r="AU90" s="214">
        <f t="shared" ref="AU90:AU120" si="217">IF(AQ90&gt;0,SUMIFS(AR$89:AR$120,AT$89:AT$120,AT90)/SUMIFS(AS$89:AS$120,AT$89:AT$120,AT90),0)</f>
        <v>0</v>
      </c>
      <c r="AV90" s="216">
        <f t="shared" ref="AV90:AV120" si="218">IF(AQ90&gt;0,$E90*$F90*AQ90*AU90,0)</f>
        <v>0</v>
      </c>
      <c r="AW90" s="214">
        <f t="shared" ref="AW90:AW120" si="219">IF($F90=0,0,AV90/$F90)</f>
        <v>0</v>
      </c>
      <c r="AY90" s="214">
        <f>IF(AND($E90&gt;0,$F90&gt;0),'2. Datu ievade'!Y10,0)</f>
        <v>1</v>
      </c>
      <c r="AZ90" s="216">
        <f t="shared" ref="AZ90:AZ120" si="220">IF(AY90&gt;0,$E90*$F90*BB90,0)</f>
        <v>5858.6674999999996</v>
      </c>
      <c r="BA90" s="214">
        <f t="shared" ref="BA90:BA120" si="221">IF(AY90&gt;0,AY90*$E90*$F90,0)</f>
        <v>0.85</v>
      </c>
      <c r="BB90" s="214">
        <f>IF(AY90&gt;0,'3. Finanšu-statistiskās konst.'!$C$24*'3. Finanšu-statistiskās konst.'!$C$6,0)</f>
        <v>6892.55</v>
      </c>
      <c r="BC90" s="214">
        <f t="shared" ref="BC90:BC120" si="222">IF(AY90&gt;0,SUMIFS(AZ$89:AZ$120,BB$89:BB$120,BB90)/SUMIFS(BA$89:BA$120,BB$89:BB$120,BB90),0)</f>
        <v>5230.1367613560233</v>
      </c>
      <c r="BD90" s="216">
        <f t="shared" ref="BD90:BD120" si="223">IF(AY90&gt;0,$E90*$F90*AY90*BC90,0)</f>
        <v>4445.6162471526195</v>
      </c>
      <c r="BE90" s="214">
        <f t="shared" ref="BE90:BE120" si="224">IF($F90=0,0,BD90/$F90)</f>
        <v>5230.1367613560233</v>
      </c>
      <c r="BG90" s="214">
        <f>IF(AND($E90&gt;0,$F90&gt;0),'2. Datu ievade'!Z10,0)</f>
        <v>0</v>
      </c>
      <c r="BH90" s="216">
        <f t="shared" ref="BH90:BH120" si="225">IF(BG90&gt;0,$E90*$F90*BJ90,0)</f>
        <v>0</v>
      </c>
      <c r="BI90" s="214">
        <f t="shared" ref="BI90:BI120" si="226">IF(BG90&gt;0,BG90*$E90*$F90,0)</f>
        <v>0</v>
      </c>
      <c r="BJ90" s="214">
        <f>IF(BG90&gt;0,'3. Finanšu-statistiskās konst.'!$C$26*'3. Finanšu-statistiskās konst.'!$C$6,0)</f>
        <v>0</v>
      </c>
      <c r="BK90" s="214">
        <f t="shared" ref="BK90:BK120" si="227">IF(BG90&gt;0,SUMIFS(BH$89:BH$120,BJ$89:BJ$120,BJ90)/SUMIFS(BI$89:BI$120,BJ$89:BJ$120,BJ90),0)</f>
        <v>0</v>
      </c>
      <c r="BL90" s="216">
        <f t="shared" ref="BL90:BL120" si="228">IF(BG90&gt;0,$E90*$F90*BG90*BK90,0)</f>
        <v>0</v>
      </c>
      <c r="BM90" s="214">
        <f t="shared" ref="BM90:BM120" si="229">IF($F90=0,0,BL90/$F90)</f>
        <v>0</v>
      </c>
      <c r="BO90" s="214">
        <f>IF(AND($E90&gt;0,$F90&gt;0),'2. Datu ievade'!AA10,0)</f>
        <v>2</v>
      </c>
      <c r="BP90" s="216">
        <f t="shared" ref="BP90:BP120" si="230">IF(BO90&gt;0,$E90*$F90*BR90,0)</f>
        <v>117.46999999999998</v>
      </c>
      <c r="BQ90" s="214">
        <f t="shared" ref="BQ90:BQ120" si="231">IF(BO90&gt;0,BO90*$E90*$F90,0)</f>
        <v>1.7</v>
      </c>
      <c r="BR90" s="214">
        <f>IF(BO90&gt;0,'3. Finanšu-statistiskās konst.'!$C$28*'3. Finanšu-statistiskās konst.'!$C$6,0)</f>
        <v>138.19999999999999</v>
      </c>
      <c r="BS90" s="214">
        <f t="shared" ref="BS90:BS120" si="232">IF(BO90&gt;0,SUMIFS(BP$89:BP$120,BR$89:BR$120,BR90)/SUMIFS(BQ$89:BQ$120,BR$89:BR$120,BR90),0)</f>
        <v>65.298714360678673</v>
      </c>
      <c r="BT90" s="216">
        <f t="shared" ref="BT90:BT120" si="233">IF(BO90&gt;0,$E90*$F90*BO90*BS90,0)</f>
        <v>111.00781441315374</v>
      </c>
      <c r="BU90" s="214">
        <f t="shared" ref="BU90:BU120" si="234">IF($F90=0,0,BT90/$F90)</f>
        <v>130.59742872135735</v>
      </c>
      <c r="BW90" s="214">
        <f>IF(AND($E90&gt;0,$F90&gt;0),'2. Datu ievade'!S10,0)</f>
        <v>0</v>
      </c>
      <c r="BX90" s="216">
        <f t="shared" ref="BX90:BX120" si="235">IF(BW90&gt;0,$E90*$F90*BZ90,0)</f>
        <v>0</v>
      </c>
      <c r="BY90" s="214">
        <f t="shared" ref="BY90:BY120" si="236">IF(BW90&gt;0,BW90*$E90*$F90,0)</f>
        <v>0</v>
      </c>
      <c r="BZ90" s="214">
        <f>IF(BW90&gt;0,'3. Finanšu-statistiskās konst.'!$C$21*'3. Finanšu-statistiskās konst.'!$C$6,0)</f>
        <v>0</v>
      </c>
      <c r="CA90" s="214">
        <f t="shared" ref="CA90:CA120" si="237">IF(BW90&gt;0,SUMIFS(BX$89:BX$120,BZ$89:BZ$120,BZ90)/SUMIFS(BY$89:BY$120,BZ$89:BZ$120,BZ90),0)</f>
        <v>0</v>
      </c>
      <c r="CB90" s="214">
        <f t="shared" ref="CB90:CB120" si="238">IF(BW90&gt;0,$E90*$F90*BW90*CA90,0)</f>
        <v>0</v>
      </c>
      <c r="CC90" s="214">
        <f t="shared" ref="CC90:CC120" si="239">IF($F90=0,0,CB90/$F90)</f>
        <v>0</v>
      </c>
      <c r="CE90" s="214">
        <f>IF(AND($E90&gt;0,$F90&gt;0),'2. Datu ievade'!AB10,0)</f>
        <v>0</v>
      </c>
      <c r="CF90" s="216">
        <f t="shared" ref="CF90:CF120" si="240">IF(CE90&gt;0,$E90*$F90*CH90,0)</f>
        <v>0</v>
      </c>
      <c r="CG90" s="214">
        <f t="shared" ref="CG90:CG120" si="241">IF(CE90&gt;0,CE90*$E90*$F90,0)</f>
        <v>0</v>
      </c>
      <c r="CH90" s="214">
        <f>IF(CE90&gt;0,'3. Finanšu-statistiskās konst.'!$C$29*'3. Finanšu-statistiskās konst.'!$C$6,0)</f>
        <v>0</v>
      </c>
      <c r="CI90" s="214">
        <f t="shared" ref="CI90:CI120" si="242">IF(CE90&gt;0,SUMIFS(CF$89:CF$120,CH$89:CH$120,CH90)/SUMIFS(CG$89:CG$120,CH$89:CH$120,CH90),0)</f>
        <v>0</v>
      </c>
      <c r="CJ90" s="216">
        <f t="shared" ref="CJ90:CJ120" si="243">IF(CE90&gt;0,$E90*$F90*CE90*CI90,0)</f>
        <v>0</v>
      </c>
      <c r="CK90" s="214">
        <f t="shared" ref="CK90:CK120" si="244">IF($F90=0,0,CJ90/$F90)</f>
        <v>0</v>
      </c>
      <c r="CM90" s="231">
        <f>IF(AND($E90&gt;0,$F90&gt;0),'2. Datu ievade'!AC10,0)</f>
        <v>0</v>
      </c>
      <c r="CN90" s="216">
        <f t="shared" ref="CN90:CN120" si="245">IF(CM90&gt;0,$E90*$F90*CP90,0)</f>
        <v>0</v>
      </c>
      <c r="CO90" s="232">
        <f t="shared" ref="CO90:CO120" si="246">IF(CM90&gt;0,CM90*$E90*$F90,0)</f>
        <v>0</v>
      </c>
      <c r="CP90" s="214">
        <f>IF(CM90&gt;0,'3. Finanšu-statistiskās konst.'!$C$30*'3. Finanšu-statistiskās konst.'!$C$6,0)</f>
        <v>0</v>
      </c>
      <c r="CQ90" s="214">
        <f t="shared" ref="CQ90:CQ120" si="247">IF(CM90&gt;0,SUMIFS(CN$89:CN$120,CP$89:CP$120,CP90)/SUMIFS(CO$89:CO$120,CP$89:CP$120,CP90),0)</f>
        <v>0</v>
      </c>
      <c r="CR90" s="216">
        <f t="shared" ref="CR90:CR120" si="248">IF(CM90&gt;0,$E90*$F90*CM90*CQ90,0)</f>
        <v>0</v>
      </c>
      <c r="CS90" s="214">
        <f t="shared" ref="CS90:CS120" si="249">IF($F90=0,0,CR90/$F90)</f>
        <v>0</v>
      </c>
      <c r="CU90" s="214">
        <f t="shared" ref="CU90:CU120" si="250">CV90*F90</f>
        <v>0</v>
      </c>
      <c r="CV90" s="214">
        <f>IF(AND($E90&gt;0,$F90&gt;0),'2. Datu ievade'!AD10,0)</f>
        <v>0</v>
      </c>
      <c r="CX90" s="214">
        <f t="shared" ref="CX90:CX120" si="251">CY90*F90</f>
        <v>0</v>
      </c>
      <c r="CY90" s="214">
        <f>IF(AND($E90&gt;0,$F90&gt;0),'2. Datu ievade'!AE10,0)</f>
        <v>0</v>
      </c>
      <c r="DA90" s="214">
        <f t="shared" ref="DA90:DA120" si="252">DB90*F90</f>
        <v>0</v>
      </c>
      <c r="DB90" s="214">
        <f>IF(AND($E90&gt;0,$F90&gt;0),'2. Datu ievade'!AF10,0)</f>
        <v>0</v>
      </c>
    </row>
    <row r="91" spans="2:106" x14ac:dyDescent="0.25">
      <c r="B91" s="320"/>
      <c r="C91" s="315" t="str">
        <f>'2. Datu ievade'!C11:D11</f>
        <v>Priekškāpas (biotops 2120)</v>
      </c>
      <c r="D91" s="315"/>
      <c r="E91" s="213">
        <f>'2. Datu ievade'!E11</f>
        <v>1</v>
      </c>
      <c r="F91" s="214">
        <f>'2. Datu ievade'!H11</f>
        <v>8.3800000000000008</v>
      </c>
      <c r="H91" s="231">
        <f>IF(AND($E91&gt;0,$F91&gt;0),'2. Datu ievade'!R11,0)</f>
        <v>1</v>
      </c>
      <c r="I91" s="214">
        <f t="shared" si="197"/>
        <v>362.01600000000008</v>
      </c>
      <c r="J91" s="232">
        <f t="shared" si="198"/>
        <v>8.3800000000000008</v>
      </c>
      <c r="K91" s="214">
        <f>IF(H91&gt;0,'3. Finanšu-statistiskās konst.'!$C$19*'3. Finanšu-statistiskās konst.'!$C$6,0)</f>
        <v>43.2</v>
      </c>
      <c r="L91" s="214">
        <f t="shared" si="199"/>
        <v>43.2</v>
      </c>
      <c r="M91" s="216">
        <f t="shared" si="200"/>
        <v>362.01600000000008</v>
      </c>
      <c r="N91" s="214">
        <f t="shared" si="201"/>
        <v>43.2</v>
      </c>
      <c r="P91" s="214">
        <f>IF(AND($E91&gt;0,$F91&gt;0),'2. Datu ievade'!S11,0)</f>
        <v>0</v>
      </c>
      <c r="Q91" s="216">
        <f t="shared" si="202"/>
        <v>0</v>
      </c>
      <c r="R91" s="214">
        <f t="shared" si="203"/>
        <v>0</v>
      </c>
      <c r="S91" s="214">
        <f>IF(P91&gt;0,'3. Finanšu-statistiskās konst.'!$C$21*'3. Finanšu-statistiskās konst.'!$C$6,0)</f>
        <v>0</v>
      </c>
      <c r="T91" s="214">
        <f t="shared" si="204"/>
        <v>0</v>
      </c>
      <c r="U91" s="216">
        <f t="shared" si="205"/>
        <v>0</v>
      </c>
      <c r="V91" s="214">
        <f t="shared" si="206"/>
        <v>0</v>
      </c>
      <c r="X91" s="214">
        <f>IF(AND($E91&gt;0,$F91&gt;0),'2. Datu ievade'!T11,0)</f>
        <v>0</v>
      </c>
      <c r="Y91" s="214">
        <f>IF(X91&gt;0,X91*$E91*$F91*'3. Finanšu-statistiskās konst.'!C$12,0)</f>
        <v>0</v>
      </c>
      <c r="Z91" s="214">
        <f t="shared" si="207"/>
        <v>0</v>
      </c>
      <c r="AB91" s="214">
        <f>IF(AND($E91&gt;0,$F91&gt;0),'2. Datu ievade'!U11,0)</f>
        <v>2</v>
      </c>
      <c r="AC91" s="216">
        <f t="shared" si="208"/>
        <v>62974.024000000005</v>
      </c>
      <c r="AD91" s="214">
        <f t="shared" si="209"/>
        <v>16.760000000000002</v>
      </c>
      <c r="AE91" s="214">
        <f>IF(AB91&gt;0,'3. Finanšu-statistiskās konst.'!$C$22*'3. Finanšu-statistiskās konst.'!$C$6,0)</f>
        <v>7514.8</v>
      </c>
      <c r="AF91" s="214">
        <f t="shared" si="210"/>
        <v>3938.7622941510504</v>
      </c>
      <c r="AG91" s="216">
        <f t="shared" si="211"/>
        <v>66013.656049971614</v>
      </c>
      <c r="AH91" s="214">
        <f t="shared" si="212"/>
        <v>7877.5245883021016</v>
      </c>
      <c r="AJ91" s="214">
        <f>IF(AND($E91&gt;0,$F91&gt;0),'2. Datu ievade'!W11,0)</f>
        <v>0</v>
      </c>
      <c r="AK91" s="214">
        <f>IF(AJ91&gt;0,AJ91*$E91*'2. Datu ievade'!V11,0)</f>
        <v>0</v>
      </c>
      <c r="AL91" s="214">
        <f>IF(AJ91&gt;0,AK91*'3. Finanšu-statistiskās konst.'!C$13*'3. Finanšu-statistiskās konst.'!$C$6,0)</f>
        <v>0</v>
      </c>
      <c r="AM91" s="214">
        <f t="shared" si="213"/>
        <v>0</v>
      </c>
      <c r="AO91" s="233">
        <f>IF(AND($E91&gt;0,$F91&gt;0),'2. Datu ievade'!X11,0)</f>
        <v>0</v>
      </c>
      <c r="AP91" s="214">
        <f>IF(AND($E91&gt;0,$F91&gt;0),'2. Datu ievade'!T11,0)</f>
        <v>0</v>
      </c>
      <c r="AQ91" s="214">
        <f t="shared" si="214"/>
        <v>0</v>
      </c>
      <c r="AR91" s="216">
        <f t="shared" si="215"/>
        <v>0</v>
      </c>
      <c r="AS91" s="214">
        <f t="shared" si="216"/>
        <v>0</v>
      </c>
      <c r="AT91" s="214">
        <f>IF(AQ91&gt;0,'3. Finanšu-statistiskās konst.'!$C$23*'3. Finanšu-statistiskās konst.'!$C$6,0)</f>
        <v>0</v>
      </c>
      <c r="AU91" s="214">
        <f t="shared" si="217"/>
        <v>0</v>
      </c>
      <c r="AV91" s="216">
        <f t="shared" si="218"/>
        <v>0</v>
      </c>
      <c r="AW91" s="214">
        <f t="shared" si="219"/>
        <v>0</v>
      </c>
      <c r="AY91" s="214">
        <f>IF(AND($E91&gt;0,$F91&gt;0),'2. Datu ievade'!Y11,0)</f>
        <v>1</v>
      </c>
      <c r="AZ91" s="216">
        <f t="shared" si="220"/>
        <v>57759.56900000001</v>
      </c>
      <c r="BA91" s="214">
        <f t="shared" si="221"/>
        <v>8.3800000000000008</v>
      </c>
      <c r="BB91" s="214">
        <f>IF(AY91&gt;0,'3. Finanšu-statistiskās konst.'!$C$24*'3. Finanšu-statistiskās konst.'!$C$6,0)</f>
        <v>6892.55</v>
      </c>
      <c r="BC91" s="214">
        <f t="shared" si="222"/>
        <v>5230.1367613560233</v>
      </c>
      <c r="BD91" s="216">
        <f t="shared" si="223"/>
        <v>43828.546060163477</v>
      </c>
      <c r="BE91" s="214">
        <f t="shared" si="224"/>
        <v>5230.1367613560233</v>
      </c>
      <c r="BG91" s="214">
        <f>IF(AND($E91&gt;0,$F91&gt;0),'2. Datu ievade'!Z11,0)</f>
        <v>1</v>
      </c>
      <c r="BH91" s="216">
        <f t="shared" si="225"/>
        <v>164.667</v>
      </c>
      <c r="BI91" s="214">
        <f t="shared" si="226"/>
        <v>8.3800000000000008</v>
      </c>
      <c r="BJ91" s="214">
        <f>IF(BG91&gt;0,'3. Finanšu-statistiskās konst.'!$C$26*'3. Finanšu-statistiskās konst.'!$C$6,0)</f>
        <v>19.649999999999999</v>
      </c>
      <c r="BK91" s="214">
        <f t="shared" si="227"/>
        <v>19.649999999999995</v>
      </c>
      <c r="BL91" s="216">
        <f t="shared" si="228"/>
        <v>164.66699999999997</v>
      </c>
      <c r="BM91" s="214">
        <f t="shared" si="229"/>
        <v>19.649999999999995</v>
      </c>
      <c r="BO91" s="214">
        <f>IF(AND($E91&gt;0,$F91&gt;0),'2. Datu ievade'!AA11,0)</f>
        <v>2</v>
      </c>
      <c r="BP91" s="216">
        <f t="shared" si="230"/>
        <v>1158.116</v>
      </c>
      <c r="BQ91" s="214">
        <f t="shared" si="231"/>
        <v>16.760000000000002</v>
      </c>
      <c r="BR91" s="214">
        <f>IF(BO91&gt;0,'3. Finanšu-statistiskās konst.'!$C$28*'3. Finanšu-statistiskās konst.'!$C$6,0)</f>
        <v>138.19999999999999</v>
      </c>
      <c r="BS91" s="214">
        <f t="shared" si="232"/>
        <v>65.298714360678673</v>
      </c>
      <c r="BT91" s="216">
        <f t="shared" si="233"/>
        <v>1094.4064526849747</v>
      </c>
      <c r="BU91" s="214">
        <f t="shared" si="234"/>
        <v>130.59742872135735</v>
      </c>
      <c r="BW91" s="214">
        <f>IF(AND($E91&gt;0,$F91&gt;0),'2. Datu ievade'!S11,0)</f>
        <v>0</v>
      </c>
      <c r="BX91" s="216">
        <f t="shared" si="235"/>
        <v>0</v>
      </c>
      <c r="BY91" s="214">
        <f t="shared" si="236"/>
        <v>0</v>
      </c>
      <c r="BZ91" s="214">
        <f>IF(BW91&gt;0,'3. Finanšu-statistiskās konst.'!$C$21*'3. Finanšu-statistiskās konst.'!$C$6,0)</f>
        <v>0</v>
      </c>
      <c r="CA91" s="214">
        <f t="shared" si="237"/>
        <v>0</v>
      </c>
      <c r="CB91" s="214">
        <f t="shared" si="238"/>
        <v>0</v>
      </c>
      <c r="CC91" s="214">
        <f t="shared" si="239"/>
        <v>0</v>
      </c>
      <c r="CE91" s="214">
        <f>IF(AND($E91&gt;0,$F91&gt;0),'2. Datu ievade'!AB11,0)</f>
        <v>0</v>
      </c>
      <c r="CF91" s="216">
        <f t="shared" si="240"/>
        <v>0</v>
      </c>
      <c r="CG91" s="214">
        <f t="shared" si="241"/>
        <v>0</v>
      </c>
      <c r="CH91" s="214">
        <f>IF(CE91&gt;0,'3. Finanšu-statistiskās konst.'!$C$29*'3. Finanšu-statistiskās konst.'!$C$6,0)</f>
        <v>0</v>
      </c>
      <c r="CI91" s="214">
        <f t="shared" si="242"/>
        <v>0</v>
      </c>
      <c r="CJ91" s="216">
        <f t="shared" si="243"/>
        <v>0</v>
      </c>
      <c r="CK91" s="214">
        <f t="shared" si="244"/>
        <v>0</v>
      </c>
      <c r="CM91" s="231">
        <f>IF(AND($E91&gt;0,$F91&gt;0),'2. Datu ievade'!AC11,0)</f>
        <v>0</v>
      </c>
      <c r="CN91" s="216">
        <f t="shared" si="245"/>
        <v>0</v>
      </c>
      <c r="CO91" s="232">
        <f t="shared" si="246"/>
        <v>0</v>
      </c>
      <c r="CP91" s="214">
        <f>IF(CM91&gt;0,'3. Finanšu-statistiskās konst.'!$C$30*'3. Finanšu-statistiskās konst.'!$C$6,0)</f>
        <v>0</v>
      </c>
      <c r="CQ91" s="214">
        <f t="shared" si="247"/>
        <v>0</v>
      </c>
      <c r="CR91" s="216">
        <f t="shared" si="248"/>
        <v>0</v>
      </c>
      <c r="CS91" s="214">
        <f t="shared" si="249"/>
        <v>0</v>
      </c>
      <c r="CU91" s="214">
        <f t="shared" si="250"/>
        <v>0</v>
      </c>
      <c r="CV91" s="214">
        <f>IF(AND($E91&gt;0,$F91&gt;0),'2. Datu ievade'!AD11,0)</f>
        <v>0</v>
      </c>
      <c r="CX91" s="214">
        <f t="shared" si="251"/>
        <v>0</v>
      </c>
      <c r="CY91" s="214">
        <f>IF(AND($E91&gt;0,$F91&gt;0),'2. Datu ievade'!AE11,0)</f>
        <v>0</v>
      </c>
      <c r="DA91" s="214">
        <f t="shared" si="252"/>
        <v>0</v>
      </c>
      <c r="DB91" s="214">
        <f>IF(AND($E91&gt;0,$F91&gt;0),'2. Datu ievade'!AF11,0)</f>
        <v>0</v>
      </c>
    </row>
    <row r="92" spans="2:106" x14ac:dyDescent="0.25">
      <c r="B92" s="320"/>
      <c r="C92" s="332" t="str">
        <f>'2. Datu ievade'!C12:D12</f>
        <v>Lietotāja definēta papildus ģeotelpiskā vienība (citi jūras un iesāļu augteņu biotopi un/vai piejūras un iekšzemes kāpu biotopi)</v>
      </c>
      <c r="D92" s="332"/>
      <c r="E92" s="213">
        <f>'2. Datu ievade'!E12</f>
        <v>0</v>
      </c>
      <c r="F92" s="214">
        <f>'2. Datu ievade'!H12</f>
        <v>0</v>
      </c>
      <c r="H92" s="231">
        <f>IF(AND($E92&gt;0,$F92&gt;0),'2. Datu ievade'!R12,0)</f>
        <v>0</v>
      </c>
      <c r="I92" s="214">
        <f t="shared" si="197"/>
        <v>0</v>
      </c>
      <c r="J92" s="232">
        <f t="shared" si="198"/>
        <v>0</v>
      </c>
      <c r="K92" s="214">
        <f>IF(H92&gt;0,'3. Finanšu-statistiskās konst.'!$C$19*'3. Finanšu-statistiskās konst.'!$C$6,0)</f>
        <v>0</v>
      </c>
      <c r="L92" s="214">
        <f t="shared" si="199"/>
        <v>0</v>
      </c>
      <c r="M92" s="216">
        <f t="shared" si="200"/>
        <v>0</v>
      </c>
      <c r="N92" s="214">
        <f t="shared" si="201"/>
        <v>0</v>
      </c>
      <c r="P92" s="214">
        <f>IF(AND($E92&gt;0,$F92&gt;0),'2. Datu ievade'!S12,0)</f>
        <v>0</v>
      </c>
      <c r="Q92" s="216">
        <f t="shared" si="202"/>
        <v>0</v>
      </c>
      <c r="R92" s="214">
        <f t="shared" si="203"/>
        <v>0</v>
      </c>
      <c r="S92" s="214">
        <f>IF(P92&gt;0,'3. Finanšu-statistiskās konst.'!$C$21*'3. Finanšu-statistiskās konst.'!$C$6,0)</f>
        <v>0</v>
      </c>
      <c r="T92" s="214">
        <f t="shared" si="204"/>
        <v>0</v>
      </c>
      <c r="U92" s="216">
        <f t="shared" si="205"/>
        <v>0</v>
      </c>
      <c r="V92" s="214">
        <f t="shared" si="206"/>
        <v>0</v>
      </c>
      <c r="X92" s="214">
        <f>IF(AND($E92&gt;0,$F92&gt;0),'2. Datu ievade'!T12,0)</f>
        <v>0</v>
      </c>
      <c r="Y92" s="214">
        <f>IF(X92&gt;0,X92*$E92*$F92*'3. Finanšu-statistiskās konst.'!C$12,0)</f>
        <v>0</v>
      </c>
      <c r="Z92" s="214">
        <f t="shared" si="207"/>
        <v>0</v>
      </c>
      <c r="AB92" s="214">
        <f>IF(AND($E92&gt;0,$F92&gt;0),'2. Datu ievade'!U12,0)</f>
        <v>0</v>
      </c>
      <c r="AC92" s="216">
        <f t="shared" si="208"/>
        <v>0</v>
      </c>
      <c r="AD92" s="214">
        <f t="shared" si="209"/>
        <v>0</v>
      </c>
      <c r="AE92" s="214">
        <f>IF(AB92&gt;0,'3. Finanšu-statistiskās konst.'!$C$22*'3. Finanšu-statistiskās konst.'!$C$6,0)</f>
        <v>0</v>
      </c>
      <c r="AF92" s="214">
        <f t="shared" si="210"/>
        <v>0</v>
      </c>
      <c r="AG92" s="216">
        <f t="shared" si="211"/>
        <v>0</v>
      </c>
      <c r="AH92" s="214">
        <f t="shared" si="212"/>
        <v>0</v>
      </c>
      <c r="AJ92" s="214">
        <f>IF(AND($E92&gt;0,$F92&gt;0),'2. Datu ievade'!W12,0)</f>
        <v>0</v>
      </c>
      <c r="AK92" s="214">
        <f>IF(AJ92&gt;0,AJ92*$E92*'2. Datu ievade'!V12,0)</f>
        <v>0</v>
      </c>
      <c r="AL92" s="214">
        <f>IF(AJ92&gt;0,AK92*'3. Finanšu-statistiskās konst.'!C$13*'3. Finanšu-statistiskās konst.'!$C$6,0)</f>
        <v>0</v>
      </c>
      <c r="AM92" s="214">
        <f t="shared" si="213"/>
        <v>0</v>
      </c>
      <c r="AO92" s="233">
        <f>IF(AND($E92&gt;0,$F92&gt;0),'2. Datu ievade'!X12,0)</f>
        <v>0</v>
      </c>
      <c r="AP92" s="214">
        <f>IF(AND($E92&gt;0,$F92&gt;0),'2. Datu ievade'!T12,0)</f>
        <v>0</v>
      </c>
      <c r="AQ92" s="214">
        <f t="shared" si="214"/>
        <v>0</v>
      </c>
      <c r="AR92" s="216">
        <f t="shared" si="215"/>
        <v>0</v>
      </c>
      <c r="AS92" s="214">
        <f t="shared" si="216"/>
        <v>0</v>
      </c>
      <c r="AT92" s="214">
        <f>IF(AQ92&gt;0,'3. Finanšu-statistiskās konst.'!$C$23*'3. Finanšu-statistiskās konst.'!$C$6,0)</f>
        <v>0</v>
      </c>
      <c r="AU92" s="214">
        <f t="shared" si="217"/>
        <v>0</v>
      </c>
      <c r="AV92" s="216">
        <f t="shared" si="218"/>
        <v>0</v>
      </c>
      <c r="AW92" s="214">
        <f t="shared" si="219"/>
        <v>0</v>
      </c>
      <c r="AY92" s="214">
        <f>IF(AND($E92&gt;0,$F92&gt;0),'2. Datu ievade'!Y12,0)</f>
        <v>0</v>
      </c>
      <c r="AZ92" s="216">
        <f t="shared" si="220"/>
        <v>0</v>
      </c>
      <c r="BA92" s="214">
        <f t="shared" si="221"/>
        <v>0</v>
      </c>
      <c r="BB92" s="214">
        <f>IF(AY92&gt;0,'3. Finanšu-statistiskās konst.'!$C$24*'3. Finanšu-statistiskās konst.'!$C$6,0)</f>
        <v>0</v>
      </c>
      <c r="BC92" s="214">
        <f t="shared" si="222"/>
        <v>0</v>
      </c>
      <c r="BD92" s="216">
        <f t="shared" si="223"/>
        <v>0</v>
      </c>
      <c r="BE92" s="214">
        <f t="shared" si="224"/>
        <v>0</v>
      </c>
      <c r="BG92" s="214">
        <f>IF(AND($E92&gt;0,$F92&gt;0),'2. Datu ievade'!Z12,0)</f>
        <v>0</v>
      </c>
      <c r="BH92" s="216">
        <f t="shared" si="225"/>
        <v>0</v>
      </c>
      <c r="BI92" s="214">
        <f t="shared" si="226"/>
        <v>0</v>
      </c>
      <c r="BJ92" s="214">
        <f>IF(BG92&gt;0,'3. Finanšu-statistiskās konst.'!$C$26*'3. Finanšu-statistiskās konst.'!$C$6,0)</f>
        <v>0</v>
      </c>
      <c r="BK92" s="214">
        <f t="shared" si="227"/>
        <v>0</v>
      </c>
      <c r="BL92" s="216">
        <f t="shared" si="228"/>
        <v>0</v>
      </c>
      <c r="BM92" s="214">
        <f t="shared" si="229"/>
        <v>0</v>
      </c>
      <c r="BO92" s="214">
        <f>IF(AND($E92&gt;0,$F92&gt;0),'2. Datu ievade'!AA12,0)</f>
        <v>0</v>
      </c>
      <c r="BP92" s="216">
        <f t="shared" si="230"/>
        <v>0</v>
      </c>
      <c r="BQ92" s="214">
        <f t="shared" si="231"/>
        <v>0</v>
      </c>
      <c r="BR92" s="214">
        <f>IF(BO92&gt;0,'3. Finanšu-statistiskās konst.'!$C$28*'3. Finanšu-statistiskās konst.'!$C$6,0)</f>
        <v>0</v>
      </c>
      <c r="BS92" s="214">
        <f t="shared" si="232"/>
        <v>0</v>
      </c>
      <c r="BT92" s="216">
        <f t="shared" si="233"/>
        <v>0</v>
      </c>
      <c r="BU92" s="214">
        <f t="shared" si="234"/>
        <v>0</v>
      </c>
      <c r="BW92" s="214">
        <f>IF(AND($E92&gt;0,$F92&gt;0),'2. Datu ievade'!S12,0)</f>
        <v>0</v>
      </c>
      <c r="BX92" s="216">
        <f t="shared" si="235"/>
        <v>0</v>
      </c>
      <c r="BY92" s="214">
        <f t="shared" si="236"/>
        <v>0</v>
      </c>
      <c r="BZ92" s="214">
        <f>IF(BW92&gt;0,'3. Finanšu-statistiskās konst.'!$C$21*'3. Finanšu-statistiskās konst.'!$C$6,0)</f>
        <v>0</v>
      </c>
      <c r="CA92" s="214">
        <f t="shared" si="237"/>
        <v>0</v>
      </c>
      <c r="CB92" s="214">
        <f t="shared" si="238"/>
        <v>0</v>
      </c>
      <c r="CC92" s="214">
        <f t="shared" si="239"/>
        <v>0</v>
      </c>
      <c r="CE92" s="214">
        <f>IF(AND($E92&gt;0,$F92&gt;0),'2. Datu ievade'!AB12,0)</f>
        <v>0</v>
      </c>
      <c r="CF92" s="216">
        <f t="shared" si="240"/>
        <v>0</v>
      </c>
      <c r="CG92" s="214">
        <f t="shared" si="241"/>
        <v>0</v>
      </c>
      <c r="CH92" s="214">
        <f>IF(CE92&gt;0,'3. Finanšu-statistiskās konst.'!$C$29*'3. Finanšu-statistiskās konst.'!$C$6,0)</f>
        <v>0</v>
      </c>
      <c r="CI92" s="214">
        <f t="shared" si="242"/>
        <v>0</v>
      </c>
      <c r="CJ92" s="216">
        <f t="shared" si="243"/>
        <v>0</v>
      </c>
      <c r="CK92" s="214">
        <f t="shared" si="244"/>
        <v>0</v>
      </c>
      <c r="CM92" s="231">
        <f>IF(AND($E92&gt;0,$F92&gt;0),'2. Datu ievade'!AC12,0)</f>
        <v>0</v>
      </c>
      <c r="CN92" s="216">
        <f t="shared" si="245"/>
        <v>0</v>
      </c>
      <c r="CO92" s="232">
        <f t="shared" si="246"/>
        <v>0</v>
      </c>
      <c r="CP92" s="214">
        <f>IF(CM92&gt;0,'3. Finanšu-statistiskās konst.'!$C$30*'3. Finanšu-statistiskās konst.'!$C$6,0)</f>
        <v>0</v>
      </c>
      <c r="CQ92" s="214">
        <f t="shared" si="247"/>
        <v>0</v>
      </c>
      <c r="CR92" s="216">
        <f t="shared" si="248"/>
        <v>0</v>
      </c>
      <c r="CS92" s="214">
        <f t="shared" si="249"/>
        <v>0</v>
      </c>
      <c r="CU92" s="214">
        <f t="shared" si="250"/>
        <v>0</v>
      </c>
      <c r="CV92" s="214">
        <f>IF(AND($E92&gt;0,$F92&gt;0),'2. Datu ievade'!AD12,0)</f>
        <v>0</v>
      </c>
      <c r="CX92" s="214">
        <f t="shared" si="251"/>
        <v>0</v>
      </c>
      <c r="CY92" s="214">
        <f>IF(AND($E92&gt;0,$F92&gt;0),'2. Datu ievade'!AE12,0)</f>
        <v>0</v>
      </c>
      <c r="DA92" s="214">
        <f t="shared" si="252"/>
        <v>0</v>
      </c>
      <c r="DB92" s="214">
        <f>IF(AND($E92&gt;0,$F92&gt;0),'2. Datu ievade'!AF12,0)</f>
        <v>0</v>
      </c>
    </row>
    <row r="93" spans="2:106" x14ac:dyDescent="0.25">
      <c r="B93" s="320"/>
      <c r="C93" s="332" t="str">
        <f>'2. Datu ievade'!C13:D13</f>
        <v>Lietotāja definēta papildus ģeotelpiskā vienība (citi jūras un iesāļu augteņu biotopi un/vai piejūras un iekšzemes kāpu biotopi)</v>
      </c>
      <c r="D93" s="332"/>
      <c r="E93" s="213">
        <f>'2. Datu ievade'!E13</f>
        <v>0</v>
      </c>
      <c r="F93" s="214">
        <f>'2. Datu ievade'!H13</f>
        <v>0</v>
      </c>
      <c r="H93" s="231">
        <f>IF(AND($E93&gt;0,$F93&gt;0),'2. Datu ievade'!R13,0)</f>
        <v>0</v>
      </c>
      <c r="I93" s="214">
        <f t="shared" si="197"/>
        <v>0</v>
      </c>
      <c r="J93" s="232">
        <f t="shared" si="198"/>
        <v>0</v>
      </c>
      <c r="K93" s="214">
        <f>IF(H93&gt;0,'3. Finanšu-statistiskās konst.'!$C$19*'3. Finanšu-statistiskās konst.'!$C$6,0)</f>
        <v>0</v>
      </c>
      <c r="L93" s="214">
        <f t="shared" si="199"/>
        <v>0</v>
      </c>
      <c r="M93" s="216">
        <f t="shared" si="200"/>
        <v>0</v>
      </c>
      <c r="N93" s="214">
        <f t="shared" si="201"/>
        <v>0</v>
      </c>
      <c r="P93" s="214">
        <f>IF(AND($E93&gt;0,$F93&gt;0),'2. Datu ievade'!S13,0)</f>
        <v>0</v>
      </c>
      <c r="Q93" s="216">
        <f t="shared" si="202"/>
        <v>0</v>
      </c>
      <c r="R93" s="214">
        <f t="shared" si="203"/>
        <v>0</v>
      </c>
      <c r="S93" s="214">
        <f>IF(P93&gt;0,'3. Finanšu-statistiskās konst.'!$C$21*'3. Finanšu-statistiskās konst.'!$C$6,0)</f>
        <v>0</v>
      </c>
      <c r="T93" s="214">
        <f t="shared" si="204"/>
        <v>0</v>
      </c>
      <c r="U93" s="216">
        <f t="shared" si="205"/>
        <v>0</v>
      </c>
      <c r="V93" s="214">
        <f t="shared" si="206"/>
        <v>0</v>
      </c>
      <c r="X93" s="214">
        <f>IF(AND($E93&gt;0,$F93&gt;0),'2. Datu ievade'!T13,0)</f>
        <v>0</v>
      </c>
      <c r="Y93" s="214">
        <f>IF(X93&gt;0,X93*$E93*$F93*'3. Finanšu-statistiskās konst.'!C$12,0)</f>
        <v>0</v>
      </c>
      <c r="Z93" s="214">
        <f t="shared" si="207"/>
        <v>0</v>
      </c>
      <c r="AB93" s="214">
        <f>IF(AND($E93&gt;0,$F93&gt;0),'2. Datu ievade'!U13,0)</f>
        <v>0</v>
      </c>
      <c r="AC93" s="216">
        <f t="shared" si="208"/>
        <v>0</v>
      </c>
      <c r="AD93" s="214">
        <f t="shared" si="209"/>
        <v>0</v>
      </c>
      <c r="AE93" s="214">
        <f>IF(AB93&gt;0,'3. Finanšu-statistiskās konst.'!$C$22*'3. Finanšu-statistiskās konst.'!$C$6,0)</f>
        <v>0</v>
      </c>
      <c r="AF93" s="214">
        <f t="shared" si="210"/>
        <v>0</v>
      </c>
      <c r="AG93" s="216">
        <f t="shared" si="211"/>
        <v>0</v>
      </c>
      <c r="AH93" s="214">
        <f t="shared" si="212"/>
        <v>0</v>
      </c>
      <c r="AJ93" s="214">
        <f>IF(AND($E93&gt;0,$F93&gt;0),'2. Datu ievade'!W13,0)</f>
        <v>0</v>
      </c>
      <c r="AK93" s="214">
        <f>IF(AJ93&gt;0,AJ93*$E93*'2. Datu ievade'!V13,0)</f>
        <v>0</v>
      </c>
      <c r="AL93" s="214">
        <f>IF(AJ93&gt;0,AK93*'3. Finanšu-statistiskās konst.'!C$13*'3. Finanšu-statistiskās konst.'!$C$6,0)</f>
        <v>0</v>
      </c>
      <c r="AM93" s="214">
        <f t="shared" si="213"/>
        <v>0</v>
      </c>
      <c r="AO93" s="233">
        <f>IF(AND($E93&gt;0,$F93&gt;0),'2. Datu ievade'!X13,0)</f>
        <v>0</v>
      </c>
      <c r="AP93" s="214">
        <f>IF(AND($E93&gt;0,$F93&gt;0),'2. Datu ievade'!T13,0)</f>
        <v>0</v>
      </c>
      <c r="AQ93" s="214">
        <f t="shared" si="214"/>
        <v>0</v>
      </c>
      <c r="AR93" s="216">
        <f t="shared" si="215"/>
        <v>0</v>
      </c>
      <c r="AS93" s="214">
        <f t="shared" si="216"/>
        <v>0</v>
      </c>
      <c r="AT93" s="214">
        <f>IF(AQ93&gt;0,'3. Finanšu-statistiskās konst.'!$C$23*'3. Finanšu-statistiskās konst.'!$C$6,0)</f>
        <v>0</v>
      </c>
      <c r="AU93" s="214">
        <f t="shared" si="217"/>
        <v>0</v>
      </c>
      <c r="AV93" s="216">
        <f t="shared" si="218"/>
        <v>0</v>
      </c>
      <c r="AW93" s="214">
        <f t="shared" si="219"/>
        <v>0</v>
      </c>
      <c r="AY93" s="214">
        <f>IF(AND($E93&gt;0,$F93&gt;0),'2. Datu ievade'!Y13,0)</f>
        <v>0</v>
      </c>
      <c r="AZ93" s="216">
        <f t="shared" si="220"/>
        <v>0</v>
      </c>
      <c r="BA93" s="214">
        <f t="shared" si="221"/>
        <v>0</v>
      </c>
      <c r="BB93" s="214">
        <f>IF(AY93&gt;0,'3. Finanšu-statistiskās konst.'!$C$24*'3. Finanšu-statistiskās konst.'!$C$6,0)</f>
        <v>0</v>
      </c>
      <c r="BC93" s="214">
        <f t="shared" si="222"/>
        <v>0</v>
      </c>
      <c r="BD93" s="216">
        <f t="shared" si="223"/>
        <v>0</v>
      </c>
      <c r="BE93" s="214">
        <f t="shared" si="224"/>
        <v>0</v>
      </c>
      <c r="BG93" s="214">
        <f>IF(AND($E93&gt;0,$F93&gt;0),'2. Datu ievade'!Z13,0)</f>
        <v>0</v>
      </c>
      <c r="BH93" s="216">
        <f t="shared" si="225"/>
        <v>0</v>
      </c>
      <c r="BI93" s="214">
        <f t="shared" si="226"/>
        <v>0</v>
      </c>
      <c r="BJ93" s="214">
        <f>IF(BG93&gt;0,'3. Finanšu-statistiskās konst.'!$C$26*'3. Finanšu-statistiskās konst.'!$C$6,0)</f>
        <v>0</v>
      </c>
      <c r="BK93" s="214">
        <f t="shared" si="227"/>
        <v>0</v>
      </c>
      <c r="BL93" s="216">
        <f t="shared" si="228"/>
        <v>0</v>
      </c>
      <c r="BM93" s="214">
        <f t="shared" si="229"/>
        <v>0</v>
      </c>
      <c r="BO93" s="214">
        <f>IF(AND($E93&gt;0,$F93&gt;0),'2. Datu ievade'!AA13,0)</f>
        <v>0</v>
      </c>
      <c r="BP93" s="216">
        <f t="shared" si="230"/>
        <v>0</v>
      </c>
      <c r="BQ93" s="214">
        <f t="shared" si="231"/>
        <v>0</v>
      </c>
      <c r="BR93" s="214">
        <f>IF(BO93&gt;0,'3. Finanšu-statistiskās konst.'!$C$28*'3. Finanšu-statistiskās konst.'!$C$6,0)</f>
        <v>0</v>
      </c>
      <c r="BS93" s="214">
        <f t="shared" si="232"/>
        <v>0</v>
      </c>
      <c r="BT93" s="216">
        <f t="shared" si="233"/>
        <v>0</v>
      </c>
      <c r="BU93" s="214">
        <f t="shared" si="234"/>
        <v>0</v>
      </c>
      <c r="BW93" s="214">
        <f>IF(AND($E93&gt;0,$F93&gt;0),'2. Datu ievade'!S13,0)</f>
        <v>0</v>
      </c>
      <c r="BX93" s="216">
        <f t="shared" si="235"/>
        <v>0</v>
      </c>
      <c r="BY93" s="214">
        <f t="shared" si="236"/>
        <v>0</v>
      </c>
      <c r="BZ93" s="214">
        <f>IF(BW93&gt;0,'3. Finanšu-statistiskās konst.'!$C$21*'3. Finanšu-statistiskās konst.'!$C$6,0)</f>
        <v>0</v>
      </c>
      <c r="CA93" s="214">
        <f t="shared" si="237"/>
        <v>0</v>
      </c>
      <c r="CB93" s="214">
        <f t="shared" si="238"/>
        <v>0</v>
      </c>
      <c r="CC93" s="214">
        <f t="shared" si="239"/>
        <v>0</v>
      </c>
      <c r="CE93" s="214">
        <f>IF(AND($E93&gt;0,$F93&gt;0),'2. Datu ievade'!AB13,0)</f>
        <v>0</v>
      </c>
      <c r="CF93" s="216">
        <f t="shared" si="240"/>
        <v>0</v>
      </c>
      <c r="CG93" s="214">
        <f t="shared" si="241"/>
        <v>0</v>
      </c>
      <c r="CH93" s="214">
        <f>IF(CE93&gt;0,'3. Finanšu-statistiskās konst.'!$C$29*'3. Finanšu-statistiskās konst.'!$C$6,0)</f>
        <v>0</v>
      </c>
      <c r="CI93" s="214">
        <f t="shared" si="242"/>
        <v>0</v>
      </c>
      <c r="CJ93" s="216">
        <f t="shared" si="243"/>
        <v>0</v>
      </c>
      <c r="CK93" s="214">
        <f t="shared" si="244"/>
        <v>0</v>
      </c>
      <c r="CM93" s="231">
        <f>IF(AND($E93&gt;0,$F93&gt;0),'2. Datu ievade'!AC13,0)</f>
        <v>0</v>
      </c>
      <c r="CN93" s="216">
        <f t="shared" si="245"/>
        <v>0</v>
      </c>
      <c r="CO93" s="232">
        <f t="shared" si="246"/>
        <v>0</v>
      </c>
      <c r="CP93" s="214">
        <f>IF(CM93&gt;0,'3. Finanšu-statistiskās konst.'!$C$30*'3. Finanšu-statistiskās konst.'!$C$6,0)</f>
        <v>0</v>
      </c>
      <c r="CQ93" s="214">
        <f t="shared" si="247"/>
        <v>0</v>
      </c>
      <c r="CR93" s="216">
        <f t="shared" si="248"/>
        <v>0</v>
      </c>
      <c r="CS93" s="214">
        <f t="shared" si="249"/>
        <v>0</v>
      </c>
      <c r="CU93" s="214">
        <f t="shared" si="250"/>
        <v>0</v>
      </c>
      <c r="CV93" s="214">
        <f>IF(AND($E93&gt;0,$F93&gt;0),'2. Datu ievade'!AD13,0)</f>
        <v>0</v>
      </c>
      <c r="CX93" s="214">
        <f t="shared" si="251"/>
        <v>0</v>
      </c>
      <c r="CY93" s="214">
        <f>IF(AND($E93&gt;0,$F93&gt;0),'2. Datu ievade'!AE13,0)</f>
        <v>0</v>
      </c>
      <c r="DA93" s="214">
        <f t="shared" si="252"/>
        <v>0</v>
      </c>
      <c r="DB93" s="214">
        <f>IF(AND($E93&gt;0,$F93&gt;0),'2. Datu ievade'!AF13,0)</f>
        <v>0</v>
      </c>
    </row>
    <row r="94" spans="2:106" x14ac:dyDescent="0.25">
      <c r="B94" s="321"/>
      <c r="C94" s="332" t="str">
        <f>'2. Datu ievade'!C14:D14</f>
        <v>Lietotāja definēta papildus ģeotelpiskā vienība (citi jūras un iesāļu augteņu biotopi un/vai piejūras un iekšzemes kāpu biotopi)</v>
      </c>
      <c r="D94" s="332"/>
      <c r="E94" s="213">
        <f>'2. Datu ievade'!E14</f>
        <v>0</v>
      </c>
      <c r="F94" s="214">
        <f>'2. Datu ievade'!H14</f>
        <v>0</v>
      </c>
      <c r="H94" s="231">
        <f>IF(AND($E94&gt;0,$F94&gt;0),'2. Datu ievade'!R14,0)</f>
        <v>0</v>
      </c>
      <c r="I94" s="214">
        <f t="shared" si="197"/>
        <v>0</v>
      </c>
      <c r="J94" s="232">
        <f t="shared" si="198"/>
        <v>0</v>
      </c>
      <c r="K94" s="214">
        <f>IF(H94&gt;0,'3. Finanšu-statistiskās konst.'!$C$19*'3. Finanšu-statistiskās konst.'!$C$6,0)</f>
        <v>0</v>
      </c>
      <c r="L94" s="214">
        <f t="shared" si="199"/>
        <v>0</v>
      </c>
      <c r="M94" s="216">
        <f t="shared" si="200"/>
        <v>0</v>
      </c>
      <c r="N94" s="214">
        <f t="shared" si="201"/>
        <v>0</v>
      </c>
      <c r="P94" s="214">
        <f>IF(AND($E94&gt;0,$F94&gt;0),'2. Datu ievade'!S14,0)</f>
        <v>0</v>
      </c>
      <c r="Q94" s="216">
        <f t="shared" si="202"/>
        <v>0</v>
      </c>
      <c r="R94" s="214">
        <f t="shared" si="203"/>
        <v>0</v>
      </c>
      <c r="S94" s="214">
        <f>IF(P94&gt;0,'3. Finanšu-statistiskās konst.'!$C$21*'3. Finanšu-statistiskās konst.'!$C$6,0)</f>
        <v>0</v>
      </c>
      <c r="T94" s="214">
        <f t="shared" si="204"/>
        <v>0</v>
      </c>
      <c r="U94" s="216">
        <f t="shared" si="205"/>
        <v>0</v>
      </c>
      <c r="V94" s="214">
        <f t="shared" si="206"/>
        <v>0</v>
      </c>
      <c r="X94" s="214">
        <f>IF(AND($E94&gt;0,$F94&gt;0),'2. Datu ievade'!T14,0)</f>
        <v>0</v>
      </c>
      <c r="Y94" s="214">
        <f>IF(X94&gt;0,X94*$E94*$F94*'3. Finanšu-statistiskās konst.'!C$12,0)</f>
        <v>0</v>
      </c>
      <c r="Z94" s="214">
        <f t="shared" si="207"/>
        <v>0</v>
      </c>
      <c r="AB94" s="214">
        <f>IF(AND($E94&gt;0,$F94&gt;0),'2. Datu ievade'!U14,0)</f>
        <v>0</v>
      </c>
      <c r="AC94" s="216">
        <f t="shared" si="208"/>
        <v>0</v>
      </c>
      <c r="AD94" s="214">
        <f t="shared" si="209"/>
        <v>0</v>
      </c>
      <c r="AE94" s="214">
        <f>IF(AB94&gt;0,'3. Finanšu-statistiskās konst.'!$C$22*'3. Finanšu-statistiskās konst.'!$C$6,0)</f>
        <v>0</v>
      </c>
      <c r="AF94" s="214">
        <f t="shared" si="210"/>
        <v>0</v>
      </c>
      <c r="AG94" s="216">
        <f t="shared" si="211"/>
        <v>0</v>
      </c>
      <c r="AH94" s="214">
        <f t="shared" si="212"/>
        <v>0</v>
      </c>
      <c r="AJ94" s="214">
        <f>IF(AND($E94&gt;0,$F94&gt;0),'2. Datu ievade'!W14,0)</f>
        <v>0</v>
      </c>
      <c r="AK94" s="214">
        <f>IF(AJ94&gt;0,AJ94*$E94*'2. Datu ievade'!V14,0)</f>
        <v>0</v>
      </c>
      <c r="AL94" s="214">
        <f>IF(AJ94&gt;0,AK94*'3. Finanšu-statistiskās konst.'!C$13*'3. Finanšu-statistiskās konst.'!$C$6,0)</f>
        <v>0</v>
      </c>
      <c r="AM94" s="214">
        <f t="shared" si="213"/>
        <v>0</v>
      </c>
      <c r="AO94" s="233">
        <f>IF(AND($E94&gt;0,$F94&gt;0),'2. Datu ievade'!X14,0)</f>
        <v>0</v>
      </c>
      <c r="AP94" s="214">
        <f>IF(AND($E94&gt;0,$F94&gt;0),'2. Datu ievade'!T14,0)</f>
        <v>0</v>
      </c>
      <c r="AQ94" s="214">
        <f t="shared" si="214"/>
        <v>0</v>
      </c>
      <c r="AR94" s="216">
        <f t="shared" si="215"/>
        <v>0</v>
      </c>
      <c r="AS94" s="214">
        <f t="shared" si="216"/>
        <v>0</v>
      </c>
      <c r="AT94" s="214">
        <f>IF(AQ94&gt;0,'3. Finanšu-statistiskās konst.'!$C$23*'3. Finanšu-statistiskās konst.'!$C$6,0)</f>
        <v>0</v>
      </c>
      <c r="AU94" s="214">
        <f t="shared" si="217"/>
        <v>0</v>
      </c>
      <c r="AV94" s="216">
        <f t="shared" si="218"/>
        <v>0</v>
      </c>
      <c r="AW94" s="214">
        <f t="shared" si="219"/>
        <v>0</v>
      </c>
      <c r="AY94" s="214">
        <f>IF(AND($E94&gt;0,$F94&gt;0),'2. Datu ievade'!Y14,0)</f>
        <v>0</v>
      </c>
      <c r="AZ94" s="216">
        <f t="shared" si="220"/>
        <v>0</v>
      </c>
      <c r="BA94" s="214">
        <f t="shared" si="221"/>
        <v>0</v>
      </c>
      <c r="BB94" s="214">
        <f>IF(AY94&gt;0,'3. Finanšu-statistiskās konst.'!$C$24*'3. Finanšu-statistiskās konst.'!$C$6,0)</f>
        <v>0</v>
      </c>
      <c r="BC94" s="214">
        <f t="shared" si="222"/>
        <v>0</v>
      </c>
      <c r="BD94" s="216">
        <f t="shared" si="223"/>
        <v>0</v>
      </c>
      <c r="BE94" s="214">
        <f t="shared" si="224"/>
        <v>0</v>
      </c>
      <c r="BG94" s="214">
        <f>IF(AND($E94&gt;0,$F94&gt;0),'2. Datu ievade'!Z14,0)</f>
        <v>0</v>
      </c>
      <c r="BH94" s="216">
        <f t="shared" si="225"/>
        <v>0</v>
      </c>
      <c r="BI94" s="214">
        <f t="shared" si="226"/>
        <v>0</v>
      </c>
      <c r="BJ94" s="214">
        <f>IF(BG94&gt;0,'3. Finanšu-statistiskās konst.'!$C$26*'3. Finanšu-statistiskās konst.'!$C$6,0)</f>
        <v>0</v>
      </c>
      <c r="BK94" s="214">
        <f t="shared" si="227"/>
        <v>0</v>
      </c>
      <c r="BL94" s="216">
        <f t="shared" si="228"/>
        <v>0</v>
      </c>
      <c r="BM94" s="214">
        <f t="shared" si="229"/>
        <v>0</v>
      </c>
      <c r="BO94" s="214">
        <f>IF(AND($E94&gt;0,$F94&gt;0),'2. Datu ievade'!AA14,0)</f>
        <v>0</v>
      </c>
      <c r="BP94" s="216">
        <f t="shared" si="230"/>
        <v>0</v>
      </c>
      <c r="BQ94" s="214">
        <f t="shared" si="231"/>
        <v>0</v>
      </c>
      <c r="BR94" s="214">
        <f>IF(BO94&gt;0,'3. Finanšu-statistiskās konst.'!$C$28*'3. Finanšu-statistiskās konst.'!$C$6,0)</f>
        <v>0</v>
      </c>
      <c r="BS94" s="214">
        <f t="shared" si="232"/>
        <v>0</v>
      </c>
      <c r="BT94" s="216">
        <f t="shared" si="233"/>
        <v>0</v>
      </c>
      <c r="BU94" s="214">
        <f t="shared" si="234"/>
        <v>0</v>
      </c>
      <c r="BW94" s="214">
        <f>IF(AND($E94&gt;0,$F94&gt;0),'2. Datu ievade'!S14,0)</f>
        <v>0</v>
      </c>
      <c r="BX94" s="216">
        <f t="shared" si="235"/>
        <v>0</v>
      </c>
      <c r="BY94" s="214">
        <f t="shared" si="236"/>
        <v>0</v>
      </c>
      <c r="BZ94" s="214">
        <f>IF(BW94&gt;0,'3. Finanšu-statistiskās konst.'!$C$21*'3. Finanšu-statistiskās konst.'!$C$6,0)</f>
        <v>0</v>
      </c>
      <c r="CA94" s="214">
        <f t="shared" si="237"/>
        <v>0</v>
      </c>
      <c r="CB94" s="214">
        <f t="shared" si="238"/>
        <v>0</v>
      </c>
      <c r="CC94" s="214">
        <f t="shared" si="239"/>
        <v>0</v>
      </c>
      <c r="CE94" s="214">
        <f>IF(AND($E94&gt;0,$F94&gt;0),'2. Datu ievade'!AB14,0)</f>
        <v>0</v>
      </c>
      <c r="CF94" s="216">
        <f t="shared" si="240"/>
        <v>0</v>
      </c>
      <c r="CG94" s="214">
        <f t="shared" si="241"/>
        <v>0</v>
      </c>
      <c r="CH94" s="214">
        <f>IF(CE94&gt;0,'3. Finanšu-statistiskās konst.'!$C$29*'3. Finanšu-statistiskās konst.'!$C$6,0)</f>
        <v>0</v>
      </c>
      <c r="CI94" s="214">
        <f t="shared" si="242"/>
        <v>0</v>
      </c>
      <c r="CJ94" s="216">
        <f t="shared" si="243"/>
        <v>0</v>
      </c>
      <c r="CK94" s="214">
        <f t="shared" si="244"/>
        <v>0</v>
      </c>
      <c r="CM94" s="231">
        <f>IF(AND($E94&gt;0,$F94&gt;0),'2. Datu ievade'!AC14,0)</f>
        <v>0</v>
      </c>
      <c r="CN94" s="216">
        <f t="shared" si="245"/>
        <v>0</v>
      </c>
      <c r="CO94" s="232">
        <f t="shared" si="246"/>
        <v>0</v>
      </c>
      <c r="CP94" s="214">
        <f>IF(CM94&gt;0,'3. Finanšu-statistiskās konst.'!$C$30*'3. Finanšu-statistiskās konst.'!$C$6,0)</f>
        <v>0</v>
      </c>
      <c r="CQ94" s="214">
        <f t="shared" si="247"/>
        <v>0</v>
      </c>
      <c r="CR94" s="216">
        <f t="shared" si="248"/>
        <v>0</v>
      </c>
      <c r="CS94" s="214">
        <f t="shared" si="249"/>
        <v>0</v>
      </c>
      <c r="CU94" s="214">
        <f t="shared" si="250"/>
        <v>0</v>
      </c>
      <c r="CV94" s="214">
        <f>IF(AND($E94&gt;0,$F94&gt;0),'2. Datu ievade'!AD14,0)</f>
        <v>0</v>
      </c>
      <c r="CX94" s="214">
        <f t="shared" si="251"/>
        <v>0</v>
      </c>
      <c r="CY94" s="214">
        <f>IF(AND($E94&gt;0,$F94&gt;0),'2. Datu ievade'!AE14,0)</f>
        <v>0</v>
      </c>
      <c r="DA94" s="214">
        <f t="shared" si="252"/>
        <v>0</v>
      </c>
      <c r="DB94" s="214">
        <f>IF(AND($E94&gt;0,$F94&gt;0),'2. Datu ievade'!AF14,0)</f>
        <v>0</v>
      </c>
    </row>
    <row r="95" spans="2:106" ht="14.25" customHeight="1" x14ac:dyDescent="0.25">
      <c r="B95" s="319" t="str">
        <f>'2. Datu ievade'!B15</f>
        <v>Upes un ezeri</v>
      </c>
      <c r="C95" s="322" t="str">
        <f>'2. Datu ievade'!C15:D15</f>
        <v>Dabiski upju posmi (biotops 3260)</v>
      </c>
      <c r="D95" s="217" t="str">
        <f>'2. Datu ievade'!D15</f>
        <v>Maza, strauja (ritrāla) upe: INČUPE</v>
      </c>
      <c r="E95" s="213">
        <f>'2. Datu ievade'!E15</f>
        <v>1</v>
      </c>
      <c r="F95" s="214">
        <f>'2. Datu ievade'!H15</f>
        <v>3.71</v>
      </c>
      <c r="H95" s="231">
        <f>IF(AND($E95&gt;0,$F95&gt;0),'2. Datu ievade'!R15,0)</f>
        <v>0</v>
      </c>
      <c r="I95" s="214">
        <f t="shared" si="197"/>
        <v>0</v>
      </c>
      <c r="J95" s="232">
        <f t="shared" si="198"/>
        <v>0</v>
      </c>
      <c r="K95" s="214">
        <f>IF(H95&gt;0,'3. Finanšu-statistiskās konst.'!$C$19*'3. Finanšu-statistiskās konst.'!$C$6,0)</f>
        <v>0</v>
      </c>
      <c r="L95" s="214">
        <f t="shared" si="199"/>
        <v>0</v>
      </c>
      <c r="M95" s="216">
        <f t="shared" si="200"/>
        <v>0</v>
      </c>
      <c r="N95" s="214">
        <f t="shared" si="201"/>
        <v>0</v>
      </c>
      <c r="P95" s="214">
        <f>IF(AND($E95&gt;0,$F95&gt;0),'2. Datu ievade'!S15,0)</f>
        <v>2</v>
      </c>
      <c r="Q95" s="216">
        <f t="shared" si="202"/>
        <v>9119.5509999999995</v>
      </c>
      <c r="R95" s="214">
        <f t="shared" si="203"/>
        <v>7.42</v>
      </c>
      <c r="S95" s="214">
        <f>IF(P95&gt;0,'3. Finanšu-statistiskās konst.'!$C$21*'3. Finanšu-statistiskās konst.'!$C$6,0)</f>
        <v>2458.1</v>
      </c>
      <c r="T95" s="214">
        <f t="shared" si="204"/>
        <v>819.36666666666667</v>
      </c>
      <c r="U95" s="216">
        <f t="shared" si="205"/>
        <v>6079.7006666666666</v>
      </c>
      <c r="V95" s="214">
        <f t="shared" si="206"/>
        <v>1638.7333333333333</v>
      </c>
      <c r="X95" s="214">
        <f>IF(AND($E95&gt;0,$F95&gt;0),'2. Datu ievade'!T15,0)</f>
        <v>0</v>
      </c>
      <c r="Y95" s="214">
        <f>IF(X95&gt;0,X95*$E95*$F95*'3. Finanšu-statistiskās konst.'!C$12,0)</f>
        <v>0</v>
      </c>
      <c r="Z95" s="214">
        <f t="shared" si="207"/>
        <v>0</v>
      </c>
      <c r="AB95" s="214">
        <f>IF(AND($E95&gt;0,$F95&gt;0),'2. Datu ievade'!U15,0)</f>
        <v>0</v>
      </c>
      <c r="AC95" s="216">
        <f t="shared" si="208"/>
        <v>0</v>
      </c>
      <c r="AD95" s="214">
        <f t="shared" si="209"/>
        <v>0</v>
      </c>
      <c r="AE95" s="214">
        <f>IF(AB95&gt;0,'3. Finanšu-statistiskās konst.'!$C$22*'3. Finanšu-statistiskās konst.'!$C$6,0)</f>
        <v>0</v>
      </c>
      <c r="AF95" s="214">
        <f t="shared" si="210"/>
        <v>0</v>
      </c>
      <c r="AG95" s="216">
        <f t="shared" si="211"/>
        <v>0</v>
      </c>
      <c r="AH95" s="214">
        <f t="shared" si="212"/>
        <v>0</v>
      </c>
      <c r="AJ95" s="214">
        <f>IF(AND($E95&gt;0,$F95&gt;0),'2. Datu ievade'!W15,0)</f>
        <v>0</v>
      </c>
      <c r="AK95" s="214">
        <f>IF(AJ95&gt;0,AJ95*$E95*'2. Datu ievade'!V15,0)</f>
        <v>0</v>
      </c>
      <c r="AL95" s="214">
        <f>IF(AJ95&gt;0,AK95*'3. Finanšu-statistiskās konst.'!C$13*'3. Finanšu-statistiskās konst.'!$C$6,0)</f>
        <v>0</v>
      </c>
      <c r="AM95" s="214">
        <f t="shared" si="213"/>
        <v>0</v>
      </c>
      <c r="AO95" s="233">
        <f>IF(AND($E95&gt;0,$F95&gt;0),'2. Datu ievade'!X15,0)</f>
        <v>0</v>
      </c>
      <c r="AP95" s="214">
        <f>IF(AND($E95&gt;0,$F95&gt;0),'2. Datu ievade'!T15,0)</f>
        <v>0</v>
      </c>
      <c r="AQ95" s="214">
        <f t="shared" si="214"/>
        <v>0</v>
      </c>
      <c r="AR95" s="216">
        <f t="shared" si="215"/>
        <v>0</v>
      </c>
      <c r="AS95" s="214">
        <f t="shared" si="216"/>
        <v>0</v>
      </c>
      <c r="AT95" s="214">
        <f>IF(AQ95&gt;0,'3. Finanšu-statistiskās konst.'!$C$23*'3. Finanšu-statistiskās konst.'!$C$6,0)</f>
        <v>0</v>
      </c>
      <c r="AU95" s="214">
        <f t="shared" si="217"/>
        <v>0</v>
      </c>
      <c r="AV95" s="216">
        <f t="shared" si="218"/>
        <v>0</v>
      </c>
      <c r="AW95" s="214">
        <f t="shared" si="219"/>
        <v>0</v>
      </c>
      <c r="AY95" s="214">
        <f>IF(AND($E95&gt;0,$F95&gt;0),'2. Datu ievade'!Y15,0)</f>
        <v>0</v>
      </c>
      <c r="AZ95" s="216">
        <f t="shared" si="220"/>
        <v>0</v>
      </c>
      <c r="BA95" s="214">
        <f t="shared" si="221"/>
        <v>0</v>
      </c>
      <c r="BB95" s="214">
        <f>IF(AY95&gt;0,'3. Finanšu-statistiskās konst.'!$C$24*'3. Finanšu-statistiskās konst.'!$C$6,0)</f>
        <v>0</v>
      </c>
      <c r="BC95" s="214">
        <f t="shared" si="222"/>
        <v>0</v>
      </c>
      <c r="BD95" s="216">
        <f t="shared" si="223"/>
        <v>0</v>
      </c>
      <c r="BE95" s="214">
        <f t="shared" si="224"/>
        <v>0</v>
      </c>
      <c r="BG95" s="214">
        <f>IF(AND($E95&gt;0,$F95&gt;0),'2. Datu ievade'!Z15,0)</f>
        <v>3</v>
      </c>
      <c r="BH95" s="216">
        <f t="shared" si="225"/>
        <v>911.10180000000003</v>
      </c>
      <c r="BI95" s="214">
        <f t="shared" si="226"/>
        <v>11.129999999999999</v>
      </c>
      <c r="BJ95" s="266">
        <f>IF(BG95&gt;0,'3. Finanšu-statistiskās konst.'!$C$25*'3. Finanšu-statistiskās konst.'!$C$6,0)</f>
        <v>245.58</v>
      </c>
      <c r="BK95" s="214">
        <f t="shared" si="227"/>
        <v>92.266610600430283</v>
      </c>
      <c r="BL95" s="216">
        <f t="shared" si="228"/>
        <v>1026.927375982789</v>
      </c>
      <c r="BM95" s="214">
        <f t="shared" si="229"/>
        <v>276.79983180129085</v>
      </c>
      <c r="BO95" s="214">
        <f>IF(AND($E95&gt;0,$F95&gt;0),'2. Datu ievade'!AA15,0)</f>
        <v>1</v>
      </c>
      <c r="BP95" s="216">
        <f t="shared" si="230"/>
        <v>512.72199999999998</v>
      </c>
      <c r="BQ95" s="214">
        <f t="shared" si="231"/>
        <v>3.71</v>
      </c>
      <c r="BR95" s="214">
        <f>IF(BO95&gt;0,'3. Finanšu-statistiskās konst.'!$C$28*'3. Finanšu-statistiskās konst.'!$C$6,0)</f>
        <v>138.19999999999999</v>
      </c>
      <c r="BS95" s="214">
        <f t="shared" si="232"/>
        <v>65.298714360678673</v>
      </c>
      <c r="BT95" s="216">
        <f t="shared" si="233"/>
        <v>242.25823027811788</v>
      </c>
      <c r="BU95" s="214">
        <f t="shared" si="234"/>
        <v>65.298714360678673</v>
      </c>
      <c r="BW95" s="214">
        <f>IF(AND($E95&gt;0,$F95&gt;0),'2. Datu ievade'!S15,0)</f>
        <v>2</v>
      </c>
      <c r="BX95" s="216">
        <f t="shared" si="235"/>
        <v>9119.5509999999995</v>
      </c>
      <c r="BY95" s="214">
        <f t="shared" si="236"/>
        <v>7.42</v>
      </c>
      <c r="BZ95" s="214">
        <f>IF(BW95&gt;0,'3. Finanšu-statistiskās konst.'!$C$21*'3. Finanšu-statistiskās konst.'!$C$6,0)</f>
        <v>2458.1</v>
      </c>
      <c r="CA95" s="214">
        <f t="shared" si="237"/>
        <v>819.36666666666667</v>
      </c>
      <c r="CB95" s="214">
        <f t="shared" si="238"/>
        <v>6079.7006666666666</v>
      </c>
      <c r="CC95" s="214">
        <f t="shared" si="239"/>
        <v>1638.7333333333333</v>
      </c>
      <c r="CE95" s="214">
        <f>IF(AND($E95&gt;0,$F95&gt;0),'2. Datu ievade'!AB15,0)</f>
        <v>0</v>
      </c>
      <c r="CF95" s="216">
        <f t="shared" si="240"/>
        <v>0</v>
      </c>
      <c r="CG95" s="214">
        <f t="shared" si="241"/>
        <v>0</v>
      </c>
      <c r="CH95" s="214">
        <f>IF(CE95&gt;0,'3. Finanšu-statistiskās konst.'!$C$29*'3. Finanšu-statistiskās konst.'!$C$6,0)</f>
        <v>0</v>
      </c>
      <c r="CI95" s="214">
        <f t="shared" si="242"/>
        <v>0</v>
      </c>
      <c r="CJ95" s="216">
        <f t="shared" si="243"/>
        <v>0</v>
      </c>
      <c r="CK95" s="214">
        <f t="shared" si="244"/>
        <v>0</v>
      </c>
      <c r="CM95" s="231">
        <f>IF(AND($E95&gt;0,$F95&gt;0),'2. Datu ievade'!AC15,0)</f>
        <v>0</v>
      </c>
      <c r="CN95" s="216">
        <f t="shared" si="245"/>
        <v>0</v>
      </c>
      <c r="CO95" s="232">
        <f t="shared" si="246"/>
        <v>0</v>
      </c>
      <c r="CP95" s="214">
        <f>IF(CM95&gt;0,'3. Finanšu-statistiskās konst.'!$C$30*'3. Finanšu-statistiskās konst.'!$C$6,0)</f>
        <v>0</v>
      </c>
      <c r="CQ95" s="214">
        <f t="shared" si="247"/>
        <v>0</v>
      </c>
      <c r="CR95" s="216">
        <f t="shared" si="248"/>
        <v>0</v>
      </c>
      <c r="CS95" s="214">
        <f t="shared" si="249"/>
        <v>0</v>
      </c>
      <c r="CU95" s="214">
        <f t="shared" si="250"/>
        <v>0</v>
      </c>
      <c r="CV95" s="214">
        <f>IF(AND($E95&gt;0,$F95&gt;0),'2. Datu ievade'!AD15,0)</f>
        <v>0</v>
      </c>
      <c r="CX95" s="214">
        <f t="shared" si="251"/>
        <v>0</v>
      </c>
      <c r="CY95" s="214">
        <f>IF(AND($E95&gt;0,$F95&gt;0),'2. Datu ievade'!AE15,0)</f>
        <v>0</v>
      </c>
      <c r="DA95" s="214">
        <f t="shared" si="252"/>
        <v>0</v>
      </c>
      <c r="DB95" s="214">
        <f>IF(AND($E95&gt;0,$F95&gt;0),'2. Datu ievade'!AF15,0)</f>
        <v>0</v>
      </c>
    </row>
    <row r="96" spans="2:106" x14ac:dyDescent="0.25">
      <c r="B96" s="320"/>
      <c r="C96" s="323">
        <f>'2. Datu ievade'!C16:D16</f>
        <v>0</v>
      </c>
      <c r="D96" s="217" t="str">
        <f>'2. Datu ievade'!D16</f>
        <v>Vidēja, strauja (ritrāla) upe: PĒTERUPE</v>
      </c>
      <c r="E96" s="213">
        <f>'2. Datu ievade'!E16</f>
        <v>1</v>
      </c>
      <c r="F96" s="214">
        <f>'2. Datu ievade'!H16</f>
        <v>3.71</v>
      </c>
      <c r="H96" s="231">
        <f>IF(AND($E96&gt;0,$F96&gt;0),'2. Datu ievade'!R16,0)</f>
        <v>0</v>
      </c>
      <c r="I96" s="214">
        <f t="shared" si="197"/>
        <v>0</v>
      </c>
      <c r="J96" s="232">
        <f t="shared" si="198"/>
        <v>0</v>
      </c>
      <c r="K96" s="214">
        <f>IF(H96&gt;0,'3. Finanšu-statistiskās konst.'!$C$19*'3. Finanšu-statistiskās konst.'!$C$6,0)</f>
        <v>0</v>
      </c>
      <c r="L96" s="214">
        <f t="shared" si="199"/>
        <v>0</v>
      </c>
      <c r="M96" s="216">
        <f t="shared" si="200"/>
        <v>0</v>
      </c>
      <c r="N96" s="214">
        <f t="shared" si="201"/>
        <v>0</v>
      </c>
      <c r="P96" s="214">
        <f>IF(AND($E96&gt;0,$F96&gt;0),'2. Datu ievade'!S16,0)</f>
        <v>4</v>
      </c>
      <c r="Q96" s="216">
        <f t="shared" si="202"/>
        <v>9119.5509999999995</v>
      </c>
      <c r="R96" s="214">
        <f t="shared" si="203"/>
        <v>14.84</v>
      </c>
      <c r="S96" s="214">
        <f>IF(P96&gt;0,'3. Finanšu-statistiskās konst.'!$C$21*'3. Finanšu-statistiskās konst.'!$C$6,0)</f>
        <v>2458.1</v>
      </c>
      <c r="T96" s="214">
        <f t="shared" si="204"/>
        <v>819.36666666666667</v>
      </c>
      <c r="U96" s="216">
        <f t="shared" si="205"/>
        <v>12159.401333333333</v>
      </c>
      <c r="V96" s="214">
        <f t="shared" si="206"/>
        <v>3277.4666666666667</v>
      </c>
      <c r="X96" s="214">
        <f>IF(AND($E96&gt;0,$F96&gt;0),'2. Datu ievade'!T16,0)</f>
        <v>0</v>
      </c>
      <c r="Y96" s="214">
        <f>IF(X96&gt;0,X96*$E96*$F96*'3. Finanšu-statistiskās konst.'!C$12,0)</f>
        <v>0</v>
      </c>
      <c r="Z96" s="214">
        <f t="shared" si="207"/>
        <v>0</v>
      </c>
      <c r="AB96" s="214">
        <f>IF(AND($E96&gt;0,$F96&gt;0),'2. Datu ievade'!U16,0)</f>
        <v>0</v>
      </c>
      <c r="AC96" s="216">
        <f t="shared" si="208"/>
        <v>0</v>
      </c>
      <c r="AD96" s="214">
        <f t="shared" si="209"/>
        <v>0</v>
      </c>
      <c r="AE96" s="214">
        <f>IF(AB96&gt;0,'3. Finanšu-statistiskās konst.'!$C$22*'3. Finanšu-statistiskās konst.'!$C$6,0)</f>
        <v>0</v>
      </c>
      <c r="AF96" s="214">
        <f t="shared" si="210"/>
        <v>0</v>
      </c>
      <c r="AG96" s="216">
        <f t="shared" si="211"/>
        <v>0</v>
      </c>
      <c r="AH96" s="214">
        <f t="shared" si="212"/>
        <v>0</v>
      </c>
      <c r="AJ96" s="214">
        <f>IF(AND($E96&gt;0,$F96&gt;0),'2. Datu ievade'!W16,0)</f>
        <v>0</v>
      </c>
      <c r="AK96" s="214">
        <f>IF(AJ96&gt;0,AJ96*$E96*'2. Datu ievade'!V16,0)</f>
        <v>0</v>
      </c>
      <c r="AL96" s="214">
        <f>IF(AJ96&gt;0,AK96*'3. Finanšu-statistiskās konst.'!C$13*'3. Finanšu-statistiskās konst.'!$C$6,0)</f>
        <v>0</v>
      </c>
      <c r="AM96" s="214">
        <f t="shared" si="213"/>
        <v>0</v>
      </c>
      <c r="AO96" s="233">
        <f>IF(AND($E96&gt;0,$F96&gt;0),'2. Datu ievade'!X16,0)</f>
        <v>0</v>
      </c>
      <c r="AP96" s="214">
        <f>IF(AND($E96&gt;0,$F96&gt;0),'2. Datu ievade'!T16,0)</f>
        <v>0</v>
      </c>
      <c r="AQ96" s="214">
        <f t="shared" si="214"/>
        <v>0</v>
      </c>
      <c r="AR96" s="216">
        <f t="shared" si="215"/>
        <v>0</v>
      </c>
      <c r="AS96" s="214">
        <f t="shared" si="216"/>
        <v>0</v>
      </c>
      <c r="AT96" s="214">
        <f>IF(AQ96&gt;0,'3. Finanšu-statistiskās konst.'!$C$23*'3. Finanšu-statistiskās konst.'!$C$6,0)</f>
        <v>0</v>
      </c>
      <c r="AU96" s="214">
        <f t="shared" si="217"/>
        <v>0</v>
      </c>
      <c r="AV96" s="216">
        <f t="shared" si="218"/>
        <v>0</v>
      </c>
      <c r="AW96" s="214">
        <f t="shared" si="219"/>
        <v>0</v>
      </c>
      <c r="AY96" s="214">
        <f>IF(AND($E96&gt;0,$F96&gt;0),'2. Datu ievade'!Y16,0)</f>
        <v>0</v>
      </c>
      <c r="AZ96" s="216">
        <f t="shared" si="220"/>
        <v>0</v>
      </c>
      <c r="BA96" s="214">
        <f t="shared" si="221"/>
        <v>0</v>
      </c>
      <c r="BB96" s="214">
        <f>IF(AY96&gt;0,'3. Finanšu-statistiskās konst.'!$C$24*'3. Finanšu-statistiskās konst.'!$C$6,0)</f>
        <v>0</v>
      </c>
      <c r="BC96" s="214">
        <f t="shared" si="222"/>
        <v>0</v>
      </c>
      <c r="BD96" s="216">
        <f t="shared" si="223"/>
        <v>0</v>
      </c>
      <c r="BE96" s="214">
        <f t="shared" si="224"/>
        <v>0</v>
      </c>
      <c r="BG96" s="214">
        <f>IF(AND($E96&gt;0,$F96&gt;0),'2. Datu ievade'!Z16,0)</f>
        <v>3</v>
      </c>
      <c r="BH96" s="216">
        <f t="shared" si="225"/>
        <v>911.10180000000003</v>
      </c>
      <c r="BI96" s="214">
        <f t="shared" si="226"/>
        <v>11.129999999999999</v>
      </c>
      <c r="BJ96" s="266">
        <f>IF(BG96&gt;0,'3. Finanšu-statistiskās konst.'!$C$25*'3. Finanšu-statistiskās konst.'!$C$6,0)</f>
        <v>245.58</v>
      </c>
      <c r="BK96" s="214">
        <f t="shared" si="227"/>
        <v>92.266610600430283</v>
      </c>
      <c r="BL96" s="216">
        <f t="shared" si="228"/>
        <v>1026.927375982789</v>
      </c>
      <c r="BM96" s="214">
        <f t="shared" si="229"/>
        <v>276.79983180129085</v>
      </c>
      <c r="BO96" s="214">
        <f>IF(AND($E96&gt;0,$F96&gt;0),'2. Datu ievade'!AA16,0)</f>
        <v>1</v>
      </c>
      <c r="BP96" s="216">
        <f t="shared" si="230"/>
        <v>512.72199999999998</v>
      </c>
      <c r="BQ96" s="214">
        <f t="shared" si="231"/>
        <v>3.71</v>
      </c>
      <c r="BR96" s="214">
        <f>IF(BO96&gt;0,'3. Finanšu-statistiskās konst.'!$C$28*'3. Finanšu-statistiskās konst.'!$C$6,0)</f>
        <v>138.19999999999999</v>
      </c>
      <c r="BS96" s="214">
        <f t="shared" si="232"/>
        <v>65.298714360678673</v>
      </c>
      <c r="BT96" s="216">
        <f t="shared" si="233"/>
        <v>242.25823027811788</v>
      </c>
      <c r="BU96" s="214">
        <f t="shared" si="234"/>
        <v>65.298714360678673</v>
      </c>
      <c r="BW96" s="214">
        <f>IF(AND($E96&gt;0,$F96&gt;0),'2. Datu ievade'!S16,0)</f>
        <v>4</v>
      </c>
      <c r="BX96" s="216">
        <f t="shared" si="235"/>
        <v>9119.5509999999995</v>
      </c>
      <c r="BY96" s="214">
        <f t="shared" si="236"/>
        <v>14.84</v>
      </c>
      <c r="BZ96" s="214">
        <f>IF(BW96&gt;0,'3. Finanšu-statistiskās konst.'!$C$21*'3. Finanšu-statistiskās konst.'!$C$6,0)</f>
        <v>2458.1</v>
      </c>
      <c r="CA96" s="214">
        <f t="shared" si="237"/>
        <v>819.36666666666667</v>
      </c>
      <c r="CB96" s="214">
        <f t="shared" si="238"/>
        <v>12159.401333333333</v>
      </c>
      <c r="CC96" s="214">
        <f t="shared" si="239"/>
        <v>3277.4666666666667</v>
      </c>
      <c r="CE96" s="214">
        <f>IF(AND($E96&gt;0,$F96&gt;0),'2. Datu ievade'!AB16,0)</f>
        <v>0</v>
      </c>
      <c r="CF96" s="216">
        <f t="shared" si="240"/>
        <v>0</v>
      </c>
      <c r="CG96" s="214">
        <f t="shared" si="241"/>
        <v>0</v>
      </c>
      <c r="CH96" s="214">
        <f>IF(CE96&gt;0,'3. Finanšu-statistiskās konst.'!$C$29*'3. Finanšu-statistiskās konst.'!$C$6,0)</f>
        <v>0</v>
      </c>
      <c r="CI96" s="214">
        <f t="shared" si="242"/>
        <v>0</v>
      </c>
      <c r="CJ96" s="216">
        <f t="shared" si="243"/>
        <v>0</v>
      </c>
      <c r="CK96" s="214">
        <f t="shared" si="244"/>
        <v>0</v>
      </c>
      <c r="CM96" s="231">
        <f>IF(AND($E96&gt;0,$F96&gt;0),'2. Datu ievade'!AC16,0)</f>
        <v>0</v>
      </c>
      <c r="CN96" s="216">
        <f t="shared" si="245"/>
        <v>0</v>
      </c>
      <c r="CO96" s="232">
        <f t="shared" si="246"/>
        <v>0</v>
      </c>
      <c r="CP96" s="214">
        <f>IF(CM96&gt;0,'3. Finanšu-statistiskās konst.'!$C$30*'3. Finanšu-statistiskās konst.'!$C$6,0)</f>
        <v>0</v>
      </c>
      <c r="CQ96" s="214">
        <f t="shared" si="247"/>
        <v>0</v>
      </c>
      <c r="CR96" s="216">
        <f t="shared" si="248"/>
        <v>0</v>
      </c>
      <c r="CS96" s="214">
        <f t="shared" si="249"/>
        <v>0</v>
      </c>
      <c r="CU96" s="214">
        <f t="shared" si="250"/>
        <v>0</v>
      </c>
      <c r="CV96" s="214">
        <f>IF(AND($E96&gt;0,$F96&gt;0),'2. Datu ievade'!AD16,0)</f>
        <v>0</v>
      </c>
      <c r="CX96" s="214">
        <f t="shared" si="251"/>
        <v>0</v>
      </c>
      <c r="CY96" s="214">
        <f>IF(AND($E96&gt;0,$F96&gt;0),'2. Datu ievade'!AE16,0)</f>
        <v>0</v>
      </c>
      <c r="DA96" s="214">
        <f t="shared" si="252"/>
        <v>0</v>
      </c>
      <c r="DB96" s="214">
        <f>IF(AND($E96&gt;0,$F96&gt;0),'2. Datu ievade'!AF16,0)</f>
        <v>0</v>
      </c>
    </row>
    <row r="97" spans="2:106" x14ac:dyDescent="0.25">
      <c r="B97" s="320"/>
      <c r="C97" s="324"/>
      <c r="D97" s="217" t="str">
        <f>'2. Datu ievade'!D17</f>
        <v>Upes vai tās posma nosaukums</v>
      </c>
      <c r="E97" s="213">
        <f>'2. Datu ievade'!E17</f>
        <v>0</v>
      </c>
      <c r="F97" s="214">
        <f>'2. Datu ievade'!H17</f>
        <v>0</v>
      </c>
      <c r="H97" s="231">
        <f>IF(AND($E97&gt;0,$F97&gt;0),'2. Datu ievade'!R17,0)</f>
        <v>0</v>
      </c>
      <c r="I97" s="214">
        <f t="shared" si="197"/>
        <v>0</v>
      </c>
      <c r="J97" s="232">
        <f t="shared" si="198"/>
        <v>0</v>
      </c>
      <c r="K97" s="214">
        <f>IF(H97&gt;0,'3. Finanšu-statistiskās konst.'!$C$19*'3. Finanšu-statistiskās konst.'!$C$6,0)</f>
        <v>0</v>
      </c>
      <c r="L97" s="214">
        <f t="shared" si="199"/>
        <v>0</v>
      </c>
      <c r="M97" s="216">
        <f t="shared" si="200"/>
        <v>0</v>
      </c>
      <c r="N97" s="214">
        <f t="shared" si="201"/>
        <v>0</v>
      </c>
      <c r="P97" s="214">
        <f>IF(AND($E97&gt;0,$F97&gt;0),'2. Datu ievade'!S17,0)</f>
        <v>0</v>
      </c>
      <c r="Q97" s="216">
        <f t="shared" si="202"/>
        <v>0</v>
      </c>
      <c r="R97" s="214">
        <f t="shared" si="203"/>
        <v>0</v>
      </c>
      <c r="S97" s="214">
        <f>IF(P97&gt;0,'3. Finanšu-statistiskās konst.'!$C$21*'3. Finanšu-statistiskās konst.'!$C$6,0)</f>
        <v>0</v>
      </c>
      <c r="T97" s="214">
        <f t="shared" si="204"/>
        <v>0</v>
      </c>
      <c r="U97" s="216">
        <f t="shared" si="205"/>
        <v>0</v>
      </c>
      <c r="V97" s="214">
        <f t="shared" si="206"/>
        <v>0</v>
      </c>
      <c r="X97" s="214">
        <f>IF(AND($E97&gt;0,$F97&gt;0),'2. Datu ievade'!T17,0)</f>
        <v>0</v>
      </c>
      <c r="Y97" s="214">
        <f>IF(X97&gt;0,X97*$E97*$F97*'3. Finanšu-statistiskās konst.'!C$12,0)</f>
        <v>0</v>
      </c>
      <c r="Z97" s="214">
        <f t="shared" si="207"/>
        <v>0</v>
      </c>
      <c r="AB97" s="214">
        <f>IF(AND($E97&gt;0,$F97&gt;0),'2. Datu ievade'!U17,0)</f>
        <v>0</v>
      </c>
      <c r="AC97" s="216">
        <f t="shared" si="208"/>
        <v>0</v>
      </c>
      <c r="AD97" s="214">
        <f t="shared" si="209"/>
        <v>0</v>
      </c>
      <c r="AE97" s="214">
        <f>IF(AB97&gt;0,'3. Finanšu-statistiskās konst.'!$C$22*'3. Finanšu-statistiskās konst.'!$C$6,0)</f>
        <v>0</v>
      </c>
      <c r="AF97" s="214">
        <f t="shared" si="210"/>
        <v>0</v>
      </c>
      <c r="AG97" s="216">
        <f t="shared" si="211"/>
        <v>0</v>
      </c>
      <c r="AH97" s="214">
        <f t="shared" si="212"/>
        <v>0</v>
      </c>
      <c r="AJ97" s="214">
        <f>IF(AND($E97&gt;0,$F97&gt;0),'2. Datu ievade'!W17,0)</f>
        <v>0</v>
      </c>
      <c r="AK97" s="214">
        <f>IF(AJ97&gt;0,AJ97*$E97*'2. Datu ievade'!V17,0)</f>
        <v>0</v>
      </c>
      <c r="AL97" s="214">
        <f>IF(AJ97&gt;0,AK97*'3. Finanšu-statistiskās konst.'!C$13*'3. Finanšu-statistiskās konst.'!$C$6,0)</f>
        <v>0</v>
      </c>
      <c r="AM97" s="214">
        <f t="shared" si="213"/>
        <v>0</v>
      </c>
      <c r="AO97" s="233">
        <f>IF(AND($E97&gt;0,$F97&gt;0),'2. Datu ievade'!X17,0)</f>
        <v>0</v>
      </c>
      <c r="AP97" s="214">
        <f>IF(AND($E97&gt;0,$F97&gt;0),'2. Datu ievade'!T17,0)</f>
        <v>0</v>
      </c>
      <c r="AQ97" s="214">
        <f t="shared" si="214"/>
        <v>0</v>
      </c>
      <c r="AR97" s="216">
        <f t="shared" si="215"/>
        <v>0</v>
      </c>
      <c r="AS97" s="214">
        <f t="shared" si="216"/>
        <v>0</v>
      </c>
      <c r="AT97" s="214">
        <f>IF(AQ97&gt;0,'3. Finanšu-statistiskās konst.'!$C$23*'3. Finanšu-statistiskās konst.'!$C$6,0)</f>
        <v>0</v>
      </c>
      <c r="AU97" s="214">
        <f t="shared" si="217"/>
        <v>0</v>
      </c>
      <c r="AV97" s="216">
        <f t="shared" si="218"/>
        <v>0</v>
      </c>
      <c r="AW97" s="214">
        <f t="shared" si="219"/>
        <v>0</v>
      </c>
      <c r="AY97" s="214">
        <f>IF(AND($E97&gt;0,$F97&gt;0),'2. Datu ievade'!Y17,0)</f>
        <v>0</v>
      </c>
      <c r="AZ97" s="216">
        <f t="shared" si="220"/>
        <v>0</v>
      </c>
      <c r="BA97" s="214">
        <f t="shared" si="221"/>
        <v>0</v>
      </c>
      <c r="BB97" s="214">
        <f>IF(AY97&gt;0,'3. Finanšu-statistiskās konst.'!$C$24*'3. Finanšu-statistiskās konst.'!$C$6,0)</f>
        <v>0</v>
      </c>
      <c r="BC97" s="214">
        <f t="shared" si="222"/>
        <v>0</v>
      </c>
      <c r="BD97" s="216">
        <f t="shared" si="223"/>
        <v>0</v>
      </c>
      <c r="BE97" s="214">
        <f t="shared" si="224"/>
        <v>0</v>
      </c>
      <c r="BG97" s="214">
        <f>IF(AND($E97&gt;0,$F97&gt;0),'2. Datu ievade'!Z17,0)</f>
        <v>0</v>
      </c>
      <c r="BH97" s="216">
        <f t="shared" si="225"/>
        <v>0</v>
      </c>
      <c r="BI97" s="214">
        <f t="shared" si="226"/>
        <v>0</v>
      </c>
      <c r="BJ97" s="266">
        <f>IF(BG97&gt;0,'3. Finanšu-statistiskās konst.'!$C$25*'3. Finanšu-statistiskās konst.'!$C$6,0)</f>
        <v>0</v>
      </c>
      <c r="BK97" s="214">
        <f t="shared" si="227"/>
        <v>0</v>
      </c>
      <c r="BL97" s="216">
        <f t="shared" si="228"/>
        <v>0</v>
      </c>
      <c r="BM97" s="214">
        <f t="shared" si="229"/>
        <v>0</v>
      </c>
      <c r="BO97" s="214">
        <f>IF(AND($E97&gt;0,$F97&gt;0),'2. Datu ievade'!AA17,0)</f>
        <v>0</v>
      </c>
      <c r="BP97" s="216">
        <f t="shared" si="230"/>
        <v>0</v>
      </c>
      <c r="BQ97" s="214">
        <f t="shared" si="231"/>
        <v>0</v>
      </c>
      <c r="BR97" s="214">
        <f>IF(BO97&gt;0,'3. Finanšu-statistiskās konst.'!$C$28*'3. Finanšu-statistiskās konst.'!$C$6,0)</f>
        <v>0</v>
      </c>
      <c r="BS97" s="214">
        <f t="shared" si="232"/>
        <v>0</v>
      </c>
      <c r="BT97" s="216">
        <f t="shared" si="233"/>
        <v>0</v>
      </c>
      <c r="BU97" s="214">
        <f t="shared" si="234"/>
        <v>0</v>
      </c>
      <c r="BW97" s="214">
        <f>IF(AND($E97&gt;0,$F97&gt;0),'2. Datu ievade'!S17,0)</f>
        <v>0</v>
      </c>
      <c r="BX97" s="216">
        <f t="shared" si="235"/>
        <v>0</v>
      </c>
      <c r="BY97" s="214">
        <f t="shared" si="236"/>
        <v>0</v>
      </c>
      <c r="BZ97" s="214">
        <f>IF(BW97&gt;0,'3. Finanšu-statistiskās konst.'!$C$21*'3. Finanšu-statistiskās konst.'!$C$6,0)</f>
        <v>0</v>
      </c>
      <c r="CA97" s="214">
        <f t="shared" si="237"/>
        <v>0</v>
      </c>
      <c r="CB97" s="214">
        <f t="shared" si="238"/>
        <v>0</v>
      </c>
      <c r="CC97" s="214">
        <f t="shared" si="239"/>
        <v>0</v>
      </c>
      <c r="CE97" s="214">
        <f>IF(AND($E97&gt;0,$F97&gt;0),'2. Datu ievade'!AB17,0)</f>
        <v>0</v>
      </c>
      <c r="CF97" s="216">
        <f t="shared" si="240"/>
        <v>0</v>
      </c>
      <c r="CG97" s="214">
        <f t="shared" si="241"/>
        <v>0</v>
      </c>
      <c r="CH97" s="214">
        <f>IF(CE97&gt;0,'3. Finanšu-statistiskās konst.'!$C$29*'3. Finanšu-statistiskās konst.'!$C$6,0)</f>
        <v>0</v>
      </c>
      <c r="CI97" s="214">
        <f t="shared" si="242"/>
        <v>0</v>
      </c>
      <c r="CJ97" s="216">
        <f t="shared" si="243"/>
        <v>0</v>
      </c>
      <c r="CK97" s="214">
        <f t="shared" si="244"/>
        <v>0</v>
      </c>
      <c r="CM97" s="231">
        <f>IF(AND($E97&gt;0,$F97&gt;0),'2. Datu ievade'!AC17,0)</f>
        <v>0</v>
      </c>
      <c r="CN97" s="216">
        <f t="shared" si="245"/>
        <v>0</v>
      </c>
      <c r="CO97" s="232">
        <f t="shared" si="246"/>
        <v>0</v>
      </c>
      <c r="CP97" s="214">
        <f>IF(CM97&gt;0,'3. Finanšu-statistiskās konst.'!$C$30*'3. Finanšu-statistiskās konst.'!$C$6,0)</f>
        <v>0</v>
      </c>
      <c r="CQ97" s="214">
        <f t="shared" si="247"/>
        <v>0</v>
      </c>
      <c r="CR97" s="216">
        <f t="shared" si="248"/>
        <v>0</v>
      </c>
      <c r="CS97" s="214">
        <f t="shared" si="249"/>
        <v>0</v>
      </c>
      <c r="CU97" s="214">
        <f t="shared" si="250"/>
        <v>0</v>
      </c>
      <c r="CV97" s="214">
        <f>IF(AND($E97&gt;0,$F97&gt;0),'2. Datu ievade'!AD17,0)</f>
        <v>0</v>
      </c>
      <c r="CX97" s="214">
        <f t="shared" si="251"/>
        <v>0</v>
      </c>
      <c r="CY97" s="214">
        <f>IF(AND($E97&gt;0,$F97&gt;0),'2. Datu ievade'!AE17,0)</f>
        <v>0</v>
      </c>
      <c r="DA97" s="214">
        <f t="shared" si="252"/>
        <v>0</v>
      </c>
      <c r="DB97" s="214">
        <f>IF(AND($E97&gt;0,$F97&gt;0),'2. Datu ievade'!AF17,0)</f>
        <v>0</v>
      </c>
    </row>
    <row r="98" spans="2:106" ht="14.25" customHeight="1" x14ac:dyDescent="0.25">
      <c r="B98" s="320"/>
      <c r="C98" s="325" t="str">
        <f>'2. Datu ievade'!C18:D18</f>
        <v xml:space="preserve">Lietotāja definēta papildus ģeotelpiskā vienība (citi saldūdeņu biotopi vai upju/ezeru tipi) </v>
      </c>
      <c r="D98" s="326"/>
      <c r="E98" s="213">
        <f>'2. Datu ievade'!E18</f>
        <v>0</v>
      </c>
      <c r="F98" s="214">
        <f>'2. Datu ievade'!H18</f>
        <v>0</v>
      </c>
      <c r="H98" s="231">
        <f>IF(AND($E98&gt;0,$F98&gt;0),'2. Datu ievade'!R18,0)</f>
        <v>0</v>
      </c>
      <c r="I98" s="214">
        <f t="shared" si="197"/>
        <v>0</v>
      </c>
      <c r="J98" s="232">
        <f t="shared" si="198"/>
        <v>0</v>
      </c>
      <c r="K98" s="214">
        <f>IF(H98&gt;0,'3. Finanšu-statistiskās konst.'!$C$19*'3. Finanšu-statistiskās konst.'!$C$6,0)</f>
        <v>0</v>
      </c>
      <c r="L98" s="214">
        <f t="shared" si="199"/>
        <v>0</v>
      </c>
      <c r="M98" s="216">
        <f t="shared" si="200"/>
        <v>0</v>
      </c>
      <c r="N98" s="214">
        <f t="shared" si="201"/>
        <v>0</v>
      </c>
      <c r="P98" s="214">
        <f>IF(AND($E98&gt;0,$F98&gt;0),'2. Datu ievade'!S18,0)</f>
        <v>0</v>
      </c>
      <c r="Q98" s="216">
        <f t="shared" si="202"/>
        <v>0</v>
      </c>
      <c r="R98" s="214">
        <f t="shared" si="203"/>
        <v>0</v>
      </c>
      <c r="S98" s="214">
        <f>IF(P98&gt;0,'3. Finanšu-statistiskās konst.'!$C$21*'3. Finanšu-statistiskās konst.'!$C$6,0)</f>
        <v>0</v>
      </c>
      <c r="T98" s="214">
        <f t="shared" si="204"/>
        <v>0</v>
      </c>
      <c r="U98" s="216">
        <f t="shared" si="205"/>
        <v>0</v>
      </c>
      <c r="V98" s="214">
        <f t="shared" si="206"/>
        <v>0</v>
      </c>
      <c r="X98" s="214">
        <f>IF(AND($E98&gt;0,$F98&gt;0),'2. Datu ievade'!T18,0)</f>
        <v>0</v>
      </c>
      <c r="Y98" s="214">
        <f>IF(X98&gt;0,X98*$E98*$F98*'3. Finanšu-statistiskās konst.'!C$12,0)</f>
        <v>0</v>
      </c>
      <c r="Z98" s="214">
        <f t="shared" si="207"/>
        <v>0</v>
      </c>
      <c r="AB98" s="214">
        <f>IF(AND($E98&gt;0,$F98&gt;0),'2. Datu ievade'!U18,0)</f>
        <v>0</v>
      </c>
      <c r="AC98" s="216">
        <f t="shared" si="208"/>
        <v>0</v>
      </c>
      <c r="AD98" s="214">
        <f t="shared" si="209"/>
        <v>0</v>
      </c>
      <c r="AE98" s="214">
        <f>IF(AB98&gt;0,'3. Finanšu-statistiskās konst.'!$C$22*'3. Finanšu-statistiskās konst.'!$C$6,0)</f>
        <v>0</v>
      </c>
      <c r="AF98" s="214">
        <f t="shared" si="210"/>
        <v>0</v>
      </c>
      <c r="AG98" s="216">
        <f t="shared" si="211"/>
        <v>0</v>
      </c>
      <c r="AH98" s="214">
        <f t="shared" si="212"/>
        <v>0</v>
      </c>
      <c r="AJ98" s="214">
        <f>IF(AND($E98&gt;0,$F98&gt;0),'2. Datu ievade'!W18,0)</f>
        <v>0</v>
      </c>
      <c r="AK98" s="214">
        <f>IF(AJ98&gt;0,AJ98*$E98*'2. Datu ievade'!V18,0)</f>
        <v>0</v>
      </c>
      <c r="AL98" s="214">
        <f>IF(AJ98&gt;0,AK98*'3. Finanšu-statistiskās konst.'!C$13*'3. Finanšu-statistiskās konst.'!$C$6,0)</f>
        <v>0</v>
      </c>
      <c r="AM98" s="214">
        <f t="shared" si="213"/>
        <v>0</v>
      </c>
      <c r="AO98" s="233">
        <f>IF(AND($E98&gt;0,$F98&gt;0),'2. Datu ievade'!X18,0)</f>
        <v>0</v>
      </c>
      <c r="AP98" s="214">
        <f>IF(AND($E98&gt;0,$F98&gt;0),'2. Datu ievade'!T18,0)</f>
        <v>0</v>
      </c>
      <c r="AQ98" s="214">
        <f t="shared" si="214"/>
        <v>0</v>
      </c>
      <c r="AR98" s="216">
        <f t="shared" si="215"/>
        <v>0</v>
      </c>
      <c r="AS98" s="214">
        <f t="shared" si="216"/>
        <v>0</v>
      </c>
      <c r="AT98" s="214">
        <f>IF(AQ98&gt;0,'3. Finanšu-statistiskās konst.'!$C$23*'3. Finanšu-statistiskās konst.'!$C$6,0)</f>
        <v>0</v>
      </c>
      <c r="AU98" s="214">
        <f t="shared" si="217"/>
        <v>0</v>
      </c>
      <c r="AV98" s="216">
        <f t="shared" si="218"/>
        <v>0</v>
      </c>
      <c r="AW98" s="214">
        <f t="shared" si="219"/>
        <v>0</v>
      </c>
      <c r="AY98" s="214">
        <f>IF(AND($E98&gt;0,$F98&gt;0),'2. Datu ievade'!Y18,0)</f>
        <v>0</v>
      </c>
      <c r="AZ98" s="216">
        <f t="shared" si="220"/>
        <v>0</v>
      </c>
      <c r="BA98" s="214">
        <f t="shared" si="221"/>
        <v>0</v>
      </c>
      <c r="BB98" s="214">
        <f>IF(AY98&gt;0,'3. Finanšu-statistiskās konst.'!$C$24*'3. Finanšu-statistiskās konst.'!$C$6,0)</f>
        <v>0</v>
      </c>
      <c r="BC98" s="214">
        <f t="shared" si="222"/>
        <v>0</v>
      </c>
      <c r="BD98" s="216">
        <f t="shared" si="223"/>
        <v>0</v>
      </c>
      <c r="BE98" s="214">
        <f t="shared" si="224"/>
        <v>0</v>
      </c>
      <c r="BG98" s="214">
        <f>IF(AND($E98&gt;0,$F98&gt;0),'2. Datu ievade'!Z18,0)</f>
        <v>0</v>
      </c>
      <c r="BH98" s="216">
        <f t="shared" si="225"/>
        <v>0</v>
      </c>
      <c r="BI98" s="214">
        <f t="shared" si="226"/>
        <v>0</v>
      </c>
      <c r="BJ98" s="266">
        <f>IF(BG98&gt;0,'3. Finanšu-statistiskās konst.'!$C$25*'3. Finanšu-statistiskās konst.'!$C$6,0)</f>
        <v>0</v>
      </c>
      <c r="BK98" s="214">
        <f t="shared" si="227"/>
        <v>0</v>
      </c>
      <c r="BL98" s="216">
        <f t="shared" si="228"/>
        <v>0</v>
      </c>
      <c r="BM98" s="214">
        <f t="shared" si="229"/>
        <v>0</v>
      </c>
      <c r="BO98" s="214">
        <f>IF(AND($E98&gt;0,$F98&gt;0),'2. Datu ievade'!AA18,0)</f>
        <v>0</v>
      </c>
      <c r="BP98" s="216">
        <f t="shared" si="230"/>
        <v>0</v>
      </c>
      <c r="BQ98" s="214">
        <f t="shared" si="231"/>
        <v>0</v>
      </c>
      <c r="BR98" s="214">
        <f>IF(BO98&gt;0,'3. Finanšu-statistiskās konst.'!$C$28*'3. Finanšu-statistiskās konst.'!$C$6,0)</f>
        <v>0</v>
      </c>
      <c r="BS98" s="214">
        <f t="shared" si="232"/>
        <v>0</v>
      </c>
      <c r="BT98" s="216">
        <f t="shared" si="233"/>
        <v>0</v>
      </c>
      <c r="BU98" s="214">
        <f t="shared" si="234"/>
        <v>0</v>
      </c>
      <c r="BW98" s="214">
        <f>IF(AND($E98&gt;0,$F98&gt;0),'2. Datu ievade'!S18,0)</f>
        <v>0</v>
      </c>
      <c r="BX98" s="216">
        <f t="shared" si="235"/>
        <v>0</v>
      </c>
      <c r="BY98" s="214">
        <f t="shared" si="236"/>
        <v>0</v>
      </c>
      <c r="BZ98" s="214">
        <f>IF(BW98&gt;0,'3. Finanšu-statistiskās konst.'!$C$21*'3. Finanšu-statistiskās konst.'!$C$6,0)</f>
        <v>0</v>
      </c>
      <c r="CA98" s="214">
        <f t="shared" si="237"/>
        <v>0</v>
      </c>
      <c r="CB98" s="214">
        <f t="shared" si="238"/>
        <v>0</v>
      </c>
      <c r="CC98" s="214">
        <f t="shared" si="239"/>
        <v>0</v>
      </c>
      <c r="CE98" s="214">
        <f>IF(AND($E98&gt;0,$F98&gt;0),'2. Datu ievade'!AB18,0)</f>
        <v>0</v>
      </c>
      <c r="CF98" s="216">
        <f t="shared" si="240"/>
        <v>0</v>
      </c>
      <c r="CG98" s="214">
        <f t="shared" si="241"/>
        <v>0</v>
      </c>
      <c r="CH98" s="214">
        <f>IF(CE98&gt;0,'3. Finanšu-statistiskās konst.'!$C$29*'3. Finanšu-statistiskās konst.'!$C$6,0)</f>
        <v>0</v>
      </c>
      <c r="CI98" s="214">
        <f t="shared" si="242"/>
        <v>0</v>
      </c>
      <c r="CJ98" s="216">
        <f t="shared" si="243"/>
        <v>0</v>
      </c>
      <c r="CK98" s="214">
        <f t="shared" si="244"/>
        <v>0</v>
      </c>
      <c r="CM98" s="231">
        <f>IF(AND($E98&gt;0,$F98&gt;0),'2. Datu ievade'!AC18,0)</f>
        <v>0</v>
      </c>
      <c r="CN98" s="216">
        <f t="shared" si="245"/>
        <v>0</v>
      </c>
      <c r="CO98" s="232">
        <f t="shared" si="246"/>
        <v>0</v>
      </c>
      <c r="CP98" s="214">
        <f>IF(CM98&gt;0,'3. Finanšu-statistiskās konst.'!$C$30*'3. Finanšu-statistiskās konst.'!$C$6,0)</f>
        <v>0</v>
      </c>
      <c r="CQ98" s="214">
        <f t="shared" si="247"/>
        <v>0</v>
      </c>
      <c r="CR98" s="216">
        <f t="shared" si="248"/>
        <v>0</v>
      </c>
      <c r="CS98" s="214">
        <f t="shared" si="249"/>
        <v>0</v>
      </c>
      <c r="CU98" s="214">
        <f t="shared" si="250"/>
        <v>0</v>
      </c>
      <c r="CV98" s="214">
        <f>IF(AND($E98&gt;0,$F98&gt;0),'2. Datu ievade'!AD18,0)</f>
        <v>0</v>
      </c>
      <c r="CX98" s="214">
        <f t="shared" si="251"/>
        <v>0</v>
      </c>
      <c r="CY98" s="214">
        <f>IF(AND($E98&gt;0,$F98&gt;0),'2. Datu ievade'!AE18,0)</f>
        <v>0</v>
      </c>
      <c r="DA98" s="214">
        <f t="shared" si="252"/>
        <v>0</v>
      </c>
      <c r="DB98" s="214">
        <f>IF(AND($E98&gt;0,$F98&gt;0),'2. Datu ievade'!AF18,0)</f>
        <v>0</v>
      </c>
    </row>
    <row r="99" spans="2:106" ht="14.25" customHeight="1" x14ac:dyDescent="0.25">
      <c r="B99" s="320"/>
      <c r="C99" s="325" t="str">
        <f>'2. Datu ievade'!C19:D19</f>
        <v xml:space="preserve">Lietotāja definēta papildus ģeotelpiskā vienība (citi saldūdeņu biotopi vai upju/ezeru tipi) </v>
      </c>
      <c r="D99" s="326"/>
      <c r="E99" s="213">
        <f>'2. Datu ievade'!E19</f>
        <v>0</v>
      </c>
      <c r="F99" s="214">
        <f>'2. Datu ievade'!H19</f>
        <v>0</v>
      </c>
      <c r="H99" s="231">
        <f>IF(AND($E99&gt;0,$F99&gt;0),'2. Datu ievade'!R19,0)</f>
        <v>0</v>
      </c>
      <c r="I99" s="214">
        <f t="shared" si="197"/>
        <v>0</v>
      </c>
      <c r="J99" s="232">
        <f t="shared" si="198"/>
        <v>0</v>
      </c>
      <c r="K99" s="214">
        <f>IF(H99&gt;0,'3. Finanšu-statistiskās konst.'!$C$19*'3. Finanšu-statistiskās konst.'!$C$6,0)</f>
        <v>0</v>
      </c>
      <c r="L99" s="214">
        <f t="shared" si="199"/>
        <v>0</v>
      </c>
      <c r="M99" s="216">
        <f t="shared" si="200"/>
        <v>0</v>
      </c>
      <c r="N99" s="214">
        <f t="shared" si="201"/>
        <v>0</v>
      </c>
      <c r="P99" s="214">
        <f>IF(AND($E99&gt;0,$F99&gt;0),'2. Datu ievade'!S19,0)</f>
        <v>0</v>
      </c>
      <c r="Q99" s="216">
        <f t="shared" si="202"/>
        <v>0</v>
      </c>
      <c r="R99" s="214">
        <f t="shared" si="203"/>
        <v>0</v>
      </c>
      <c r="S99" s="214">
        <f>IF(P99&gt;0,'3. Finanšu-statistiskās konst.'!$C$21*'3. Finanšu-statistiskās konst.'!$C$6,0)</f>
        <v>0</v>
      </c>
      <c r="T99" s="214">
        <f t="shared" si="204"/>
        <v>0</v>
      </c>
      <c r="U99" s="216">
        <f t="shared" si="205"/>
        <v>0</v>
      </c>
      <c r="V99" s="214">
        <f t="shared" si="206"/>
        <v>0</v>
      </c>
      <c r="X99" s="214">
        <f>IF(AND($E99&gt;0,$F99&gt;0),'2. Datu ievade'!T19,0)</f>
        <v>0</v>
      </c>
      <c r="Y99" s="214">
        <f>IF(X99&gt;0,X99*$E99*$F99*'3. Finanšu-statistiskās konst.'!C$12,0)</f>
        <v>0</v>
      </c>
      <c r="Z99" s="214">
        <f t="shared" si="207"/>
        <v>0</v>
      </c>
      <c r="AB99" s="214">
        <f>IF(AND($E99&gt;0,$F99&gt;0),'2. Datu ievade'!U19,0)</f>
        <v>0</v>
      </c>
      <c r="AC99" s="216">
        <f t="shared" si="208"/>
        <v>0</v>
      </c>
      <c r="AD99" s="214">
        <f t="shared" si="209"/>
        <v>0</v>
      </c>
      <c r="AE99" s="214">
        <f>IF(AB99&gt;0,'3. Finanšu-statistiskās konst.'!$C$22*'3. Finanšu-statistiskās konst.'!$C$6,0)</f>
        <v>0</v>
      </c>
      <c r="AF99" s="214">
        <f t="shared" si="210"/>
        <v>0</v>
      </c>
      <c r="AG99" s="216">
        <f t="shared" si="211"/>
        <v>0</v>
      </c>
      <c r="AH99" s="214">
        <f t="shared" si="212"/>
        <v>0</v>
      </c>
      <c r="AJ99" s="214">
        <f>IF(AND($E99&gt;0,$F99&gt;0),'2. Datu ievade'!W19,0)</f>
        <v>0</v>
      </c>
      <c r="AK99" s="214">
        <f>IF(AJ99&gt;0,AJ99*$E99*'2. Datu ievade'!V19,0)</f>
        <v>0</v>
      </c>
      <c r="AL99" s="214">
        <f>IF(AJ99&gt;0,AK99*'3. Finanšu-statistiskās konst.'!C$13*'3. Finanšu-statistiskās konst.'!$C$6,0)</f>
        <v>0</v>
      </c>
      <c r="AM99" s="214">
        <f t="shared" si="213"/>
        <v>0</v>
      </c>
      <c r="AO99" s="233">
        <f>IF(AND($E99&gt;0,$F99&gt;0),'2. Datu ievade'!X19,0)</f>
        <v>0</v>
      </c>
      <c r="AP99" s="214">
        <f>IF(AND($E99&gt;0,$F99&gt;0),'2. Datu ievade'!T19,0)</f>
        <v>0</v>
      </c>
      <c r="AQ99" s="214">
        <f t="shared" si="214"/>
        <v>0</v>
      </c>
      <c r="AR99" s="216">
        <f t="shared" si="215"/>
        <v>0</v>
      </c>
      <c r="AS99" s="214">
        <f t="shared" si="216"/>
        <v>0</v>
      </c>
      <c r="AT99" s="214">
        <f>IF(AQ99&gt;0,'3. Finanšu-statistiskās konst.'!$C$23*'3. Finanšu-statistiskās konst.'!$C$6,0)</f>
        <v>0</v>
      </c>
      <c r="AU99" s="214">
        <f t="shared" si="217"/>
        <v>0</v>
      </c>
      <c r="AV99" s="216">
        <f t="shared" si="218"/>
        <v>0</v>
      </c>
      <c r="AW99" s="214">
        <f t="shared" si="219"/>
        <v>0</v>
      </c>
      <c r="AY99" s="214">
        <f>IF(AND($E99&gt;0,$F99&gt;0),'2. Datu ievade'!Y19,0)</f>
        <v>0</v>
      </c>
      <c r="AZ99" s="216">
        <f t="shared" si="220"/>
        <v>0</v>
      </c>
      <c r="BA99" s="214">
        <f t="shared" si="221"/>
        <v>0</v>
      </c>
      <c r="BB99" s="214">
        <f>IF(AY99&gt;0,'3. Finanšu-statistiskās konst.'!$C$24*'3. Finanšu-statistiskās konst.'!$C$6,0)</f>
        <v>0</v>
      </c>
      <c r="BC99" s="214">
        <f t="shared" si="222"/>
        <v>0</v>
      </c>
      <c r="BD99" s="216">
        <f t="shared" si="223"/>
        <v>0</v>
      </c>
      <c r="BE99" s="214">
        <f t="shared" si="224"/>
        <v>0</v>
      </c>
      <c r="BG99" s="214">
        <f>IF(AND($E99&gt;0,$F99&gt;0),'2. Datu ievade'!Z19,0)</f>
        <v>0</v>
      </c>
      <c r="BH99" s="216">
        <f t="shared" si="225"/>
        <v>0</v>
      </c>
      <c r="BI99" s="214">
        <f t="shared" si="226"/>
        <v>0</v>
      </c>
      <c r="BJ99" s="266">
        <f>IF(BG99&gt;0,'3. Finanšu-statistiskās konst.'!$C$25*'3. Finanšu-statistiskās konst.'!$C$6,0)</f>
        <v>0</v>
      </c>
      <c r="BK99" s="214">
        <f t="shared" si="227"/>
        <v>0</v>
      </c>
      <c r="BL99" s="216">
        <f t="shared" si="228"/>
        <v>0</v>
      </c>
      <c r="BM99" s="214">
        <f t="shared" si="229"/>
        <v>0</v>
      </c>
      <c r="BO99" s="214">
        <f>IF(AND($E99&gt;0,$F99&gt;0),'2. Datu ievade'!AA19,0)</f>
        <v>0</v>
      </c>
      <c r="BP99" s="216">
        <f t="shared" si="230"/>
        <v>0</v>
      </c>
      <c r="BQ99" s="214">
        <f t="shared" si="231"/>
        <v>0</v>
      </c>
      <c r="BR99" s="214">
        <f>IF(BO99&gt;0,'3. Finanšu-statistiskās konst.'!$C$28*'3. Finanšu-statistiskās konst.'!$C$6,0)</f>
        <v>0</v>
      </c>
      <c r="BS99" s="214">
        <f t="shared" si="232"/>
        <v>0</v>
      </c>
      <c r="BT99" s="216">
        <f t="shared" si="233"/>
        <v>0</v>
      </c>
      <c r="BU99" s="214">
        <f t="shared" si="234"/>
        <v>0</v>
      </c>
      <c r="BW99" s="214">
        <f>IF(AND($E99&gt;0,$F99&gt;0),'2. Datu ievade'!S19,0)</f>
        <v>0</v>
      </c>
      <c r="BX99" s="216">
        <f t="shared" si="235"/>
        <v>0</v>
      </c>
      <c r="BY99" s="214">
        <f t="shared" si="236"/>
        <v>0</v>
      </c>
      <c r="BZ99" s="214">
        <f>IF(BW99&gt;0,'3. Finanšu-statistiskās konst.'!$C$21*'3. Finanšu-statistiskās konst.'!$C$6,0)</f>
        <v>0</v>
      </c>
      <c r="CA99" s="214">
        <f t="shared" si="237"/>
        <v>0</v>
      </c>
      <c r="CB99" s="214">
        <f t="shared" si="238"/>
        <v>0</v>
      </c>
      <c r="CC99" s="214">
        <f t="shared" si="239"/>
        <v>0</v>
      </c>
      <c r="CE99" s="214">
        <f>IF(AND($E99&gt;0,$F99&gt;0),'2. Datu ievade'!AB19,0)</f>
        <v>0</v>
      </c>
      <c r="CF99" s="216">
        <f t="shared" si="240"/>
        <v>0</v>
      </c>
      <c r="CG99" s="214">
        <f t="shared" si="241"/>
        <v>0</v>
      </c>
      <c r="CH99" s="214">
        <f>IF(CE99&gt;0,'3. Finanšu-statistiskās konst.'!$C$29*'3. Finanšu-statistiskās konst.'!$C$6,0)</f>
        <v>0</v>
      </c>
      <c r="CI99" s="214">
        <f t="shared" si="242"/>
        <v>0</v>
      </c>
      <c r="CJ99" s="216">
        <f t="shared" si="243"/>
        <v>0</v>
      </c>
      <c r="CK99" s="214">
        <f t="shared" si="244"/>
        <v>0</v>
      </c>
      <c r="CM99" s="231">
        <f>IF(AND($E99&gt;0,$F99&gt;0),'2. Datu ievade'!AC19,0)</f>
        <v>0</v>
      </c>
      <c r="CN99" s="216">
        <f t="shared" si="245"/>
        <v>0</v>
      </c>
      <c r="CO99" s="232">
        <f t="shared" si="246"/>
        <v>0</v>
      </c>
      <c r="CP99" s="214">
        <f>IF(CM99&gt;0,'3. Finanšu-statistiskās konst.'!$C$30*'3. Finanšu-statistiskās konst.'!$C$6,0)</f>
        <v>0</v>
      </c>
      <c r="CQ99" s="214">
        <f t="shared" si="247"/>
        <v>0</v>
      </c>
      <c r="CR99" s="216">
        <f t="shared" si="248"/>
        <v>0</v>
      </c>
      <c r="CS99" s="214">
        <f t="shared" si="249"/>
        <v>0</v>
      </c>
      <c r="CU99" s="214">
        <f t="shared" si="250"/>
        <v>0</v>
      </c>
      <c r="CV99" s="214">
        <f>IF(AND($E99&gt;0,$F99&gt;0),'2. Datu ievade'!AD19,0)</f>
        <v>0</v>
      </c>
      <c r="CX99" s="214">
        <f t="shared" si="251"/>
        <v>0</v>
      </c>
      <c r="CY99" s="214">
        <f>IF(AND($E99&gt;0,$F99&gt;0),'2. Datu ievade'!AE19,0)</f>
        <v>0</v>
      </c>
      <c r="DA99" s="214">
        <f t="shared" si="252"/>
        <v>0</v>
      </c>
      <c r="DB99" s="214">
        <f>IF(AND($E99&gt;0,$F99&gt;0),'2. Datu ievade'!AF19,0)</f>
        <v>0</v>
      </c>
    </row>
    <row r="100" spans="2:106" ht="14.25" customHeight="1" x14ac:dyDescent="0.25">
      <c r="B100" s="321"/>
      <c r="C100" s="325" t="str">
        <f>'2. Datu ievade'!C20:D20</f>
        <v xml:space="preserve">Lietotāja definēta papildus ģeotelpiskā vienība (citi saldūdeņu biotopi vai upju/ezeru tipi) </v>
      </c>
      <c r="D100" s="326"/>
      <c r="E100" s="213">
        <f>'2. Datu ievade'!E20</f>
        <v>0</v>
      </c>
      <c r="F100" s="214">
        <f>'2. Datu ievade'!H20</f>
        <v>0</v>
      </c>
      <c r="H100" s="231">
        <f>IF(AND($E100&gt;0,$F100&gt;0),'2. Datu ievade'!R20,0)</f>
        <v>0</v>
      </c>
      <c r="I100" s="214">
        <f t="shared" si="197"/>
        <v>0</v>
      </c>
      <c r="J100" s="232">
        <f t="shared" si="198"/>
        <v>0</v>
      </c>
      <c r="K100" s="214">
        <f>IF(H100&gt;0,'3. Finanšu-statistiskās konst.'!$C$19*'3. Finanšu-statistiskās konst.'!$C$6,0)</f>
        <v>0</v>
      </c>
      <c r="L100" s="214">
        <f t="shared" si="199"/>
        <v>0</v>
      </c>
      <c r="M100" s="216">
        <f t="shared" si="200"/>
        <v>0</v>
      </c>
      <c r="N100" s="214">
        <f t="shared" si="201"/>
        <v>0</v>
      </c>
      <c r="P100" s="214">
        <f>IF(AND($E100&gt;0,$F100&gt;0),'2. Datu ievade'!S20,0)</f>
        <v>0</v>
      </c>
      <c r="Q100" s="216">
        <f t="shared" si="202"/>
        <v>0</v>
      </c>
      <c r="R100" s="214">
        <f t="shared" si="203"/>
        <v>0</v>
      </c>
      <c r="S100" s="214">
        <f>IF(P100&gt;0,'3. Finanšu-statistiskās konst.'!$C$21*'3. Finanšu-statistiskās konst.'!$C$6,0)</f>
        <v>0</v>
      </c>
      <c r="T100" s="214">
        <f t="shared" si="204"/>
        <v>0</v>
      </c>
      <c r="U100" s="216">
        <f t="shared" si="205"/>
        <v>0</v>
      </c>
      <c r="V100" s="214">
        <f t="shared" si="206"/>
        <v>0</v>
      </c>
      <c r="X100" s="214">
        <f>IF(AND($E100&gt;0,$F100&gt;0),'2. Datu ievade'!T20,0)</f>
        <v>0</v>
      </c>
      <c r="Y100" s="214">
        <f>IF(X100&gt;0,X100*$E100*$F100*'3. Finanšu-statistiskās konst.'!C$12,0)</f>
        <v>0</v>
      </c>
      <c r="Z100" s="214">
        <f t="shared" si="207"/>
        <v>0</v>
      </c>
      <c r="AB100" s="214">
        <f>IF(AND($E100&gt;0,$F100&gt;0),'2. Datu ievade'!U20,0)</f>
        <v>0</v>
      </c>
      <c r="AC100" s="216">
        <f t="shared" si="208"/>
        <v>0</v>
      </c>
      <c r="AD100" s="214">
        <f t="shared" si="209"/>
        <v>0</v>
      </c>
      <c r="AE100" s="214">
        <f>IF(AB100&gt;0,'3. Finanšu-statistiskās konst.'!$C$22*'3. Finanšu-statistiskās konst.'!$C$6,0)</f>
        <v>0</v>
      </c>
      <c r="AF100" s="214">
        <f t="shared" si="210"/>
        <v>0</v>
      </c>
      <c r="AG100" s="216">
        <f t="shared" si="211"/>
        <v>0</v>
      </c>
      <c r="AH100" s="214">
        <f t="shared" si="212"/>
        <v>0</v>
      </c>
      <c r="AJ100" s="214">
        <f>IF(AND($E100&gt;0,$F100&gt;0),'2. Datu ievade'!W20,0)</f>
        <v>0</v>
      </c>
      <c r="AK100" s="214">
        <f>IF(AJ100&gt;0,AJ100*$E100*'2. Datu ievade'!V20,0)</f>
        <v>0</v>
      </c>
      <c r="AL100" s="214">
        <f>IF(AJ100&gt;0,AK100*'3. Finanšu-statistiskās konst.'!C$13*'3. Finanšu-statistiskās konst.'!$C$6,0)</f>
        <v>0</v>
      </c>
      <c r="AM100" s="214">
        <f t="shared" si="213"/>
        <v>0</v>
      </c>
      <c r="AO100" s="233">
        <f>IF(AND($E100&gt;0,$F100&gt;0),'2. Datu ievade'!X20,0)</f>
        <v>0</v>
      </c>
      <c r="AP100" s="214">
        <f>IF(AND($E100&gt;0,$F100&gt;0),'2. Datu ievade'!T20,0)</f>
        <v>0</v>
      </c>
      <c r="AQ100" s="214">
        <f t="shared" si="214"/>
        <v>0</v>
      </c>
      <c r="AR100" s="216">
        <f t="shared" si="215"/>
        <v>0</v>
      </c>
      <c r="AS100" s="214">
        <f t="shared" si="216"/>
        <v>0</v>
      </c>
      <c r="AT100" s="214">
        <f>IF(AQ100&gt;0,'3. Finanšu-statistiskās konst.'!$C$23*'3. Finanšu-statistiskās konst.'!$C$6,0)</f>
        <v>0</v>
      </c>
      <c r="AU100" s="214">
        <f t="shared" si="217"/>
        <v>0</v>
      </c>
      <c r="AV100" s="216">
        <f t="shared" si="218"/>
        <v>0</v>
      </c>
      <c r="AW100" s="214">
        <f t="shared" si="219"/>
        <v>0</v>
      </c>
      <c r="AY100" s="214">
        <f>IF(AND($E100&gt;0,$F100&gt;0),'2. Datu ievade'!Y20,0)</f>
        <v>0</v>
      </c>
      <c r="AZ100" s="216">
        <f t="shared" si="220"/>
        <v>0</v>
      </c>
      <c r="BA100" s="214">
        <f t="shared" si="221"/>
        <v>0</v>
      </c>
      <c r="BB100" s="214">
        <f>IF(AY100&gt;0,'3. Finanšu-statistiskās konst.'!$C$24*'3. Finanšu-statistiskās konst.'!$C$6,0)</f>
        <v>0</v>
      </c>
      <c r="BC100" s="214">
        <f t="shared" si="222"/>
        <v>0</v>
      </c>
      <c r="BD100" s="216">
        <f t="shared" si="223"/>
        <v>0</v>
      </c>
      <c r="BE100" s="214">
        <f t="shared" si="224"/>
        <v>0</v>
      </c>
      <c r="BG100" s="214">
        <f>IF(AND($E100&gt;0,$F100&gt;0),'2. Datu ievade'!Z20,0)</f>
        <v>0</v>
      </c>
      <c r="BH100" s="216">
        <f t="shared" si="225"/>
        <v>0</v>
      </c>
      <c r="BI100" s="214">
        <f t="shared" si="226"/>
        <v>0</v>
      </c>
      <c r="BJ100" s="266">
        <f>IF(BG100&gt;0,'3. Finanšu-statistiskās konst.'!$C$25*'3. Finanšu-statistiskās konst.'!$C$6,0)</f>
        <v>0</v>
      </c>
      <c r="BK100" s="214">
        <f t="shared" si="227"/>
        <v>0</v>
      </c>
      <c r="BL100" s="216">
        <f t="shared" si="228"/>
        <v>0</v>
      </c>
      <c r="BM100" s="214">
        <f t="shared" si="229"/>
        <v>0</v>
      </c>
      <c r="BO100" s="214">
        <f>IF(AND($E100&gt;0,$F100&gt;0),'2. Datu ievade'!AA20,0)</f>
        <v>0</v>
      </c>
      <c r="BP100" s="216">
        <f t="shared" si="230"/>
        <v>0</v>
      </c>
      <c r="BQ100" s="214">
        <f t="shared" si="231"/>
        <v>0</v>
      </c>
      <c r="BR100" s="214">
        <f>IF(BO100&gt;0,'3. Finanšu-statistiskās konst.'!$C$28*'3. Finanšu-statistiskās konst.'!$C$6,0)</f>
        <v>0</v>
      </c>
      <c r="BS100" s="214">
        <f t="shared" si="232"/>
        <v>0</v>
      </c>
      <c r="BT100" s="216">
        <f t="shared" si="233"/>
        <v>0</v>
      </c>
      <c r="BU100" s="214">
        <f t="shared" si="234"/>
        <v>0</v>
      </c>
      <c r="BW100" s="214">
        <f>IF(AND($E100&gt;0,$F100&gt;0),'2. Datu ievade'!S20,0)</f>
        <v>0</v>
      </c>
      <c r="BX100" s="216">
        <f t="shared" si="235"/>
        <v>0</v>
      </c>
      <c r="BY100" s="214">
        <f t="shared" si="236"/>
        <v>0</v>
      </c>
      <c r="BZ100" s="214">
        <f>IF(BW100&gt;0,'3. Finanšu-statistiskās konst.'!$C$21*'3. Finanšu-statistiskās konst.'!$C$6,0)</f>
        <v>0</v>
      </c>
      <c r="CA100" s="214">
        <f t="shared" si="237"/>
        <v>0</v>
      </c>
      <c r="CB100" s="214">
        <f t="shared" si="238"/>
        <v>0</v>
      </c>
      <c r="CC100" s="214">
        <f t="shared" si="239"/>
        <v>0</v>
      </c>
      <c r="CE100" s="214">
        <f>IF(AND($E100&gt;0,$F100&gt;0),'2. Datu ievade'!AB20,0)</f>
        <v>0</v>
      </c>
      <c r="CF100" s="216">
        <f t="shared" si="240"/>
        <v>0</v>
      </c>
      <c r="CG100" s="214">
        <f t="shared" si="241"/>
        <v>0</v>
      </c>
      <c r="CH100" s="214">
        <f>IF(CE100&gt;0,'3. Finanšu-statistiskās konst.'!$C$29*'3. Finanšu-statistiskās konst.'!$C$6,0)</f>
        <v>0</v>
      </c>
      <c r="CI100" s="214">
        <f t="shared" si="242"/>
        <v>0</v>
      </c>
      <c r="CJ100" s="216">
        <f t="shared" si="243"/>
        <v>0</v>
      </c>
      <c r="CK100" s="214">
        <f t="shared" si="244"/>
        <v>0</v>
      </c>
      <c r="CM100" s="231">
        <f>IF(AND($E100&gt;0,$F100&gt;0),'2. Datu ievade'!AC20,0)</f>
        <v>0</v>
      </c>
      <c r="CN100" s="216">
        <f t="shared" si="245"/>
        <v>0</v>
      </c>
      <c r="CO100" s="232">
        <f t="shared" si="246"/>
        <v>0</v>
      </c>
      <c r="CP100" s="214">
        <f>IF(CM100&gt;0,'3. Finanšu-statistiskās konst.'!$C$30*'3. Finanšu-statistiskās konst.'!$C$6,0)</f>
        <v>0</v>
      </c>
      <c r="CQ100" s="214">
        <f t="shared" si="247"/>
        <v>0</v>
      </c>
      <c r="CR100" s="216">
        <f t="shared" si="248"/>
        <v>0</v>
      </c>
      <c r="CS100" s="214">
        <f t="shared" si="249"/>
        <v>0</v>
      </c>
      <c r="CU100" s="214">
        <f t="shared" si="250"/>
        <v>0</v>
      </c>
      <c r="CV100" s="214">
        <f>IF(AND($E100&gt;0,$F100&gt;0),'2. Datu ievade'!AD20,0)</f>
        <v>0</v>
      </c>
      <c r="CX100" s="214">
        <f t="shared" si="251"/>
        <v>0</v>
      </c>
      <c r="CY100" s="214">
        <f>IF(AND($E100&gt;0,$F100&gt;0),'2. Datu ievade'!AE20,0)</f>
        <v>0</v>
      </c>
      <c r="DA100" s="214">
        <f t="shared" si="252"/>
        <v>0</v>
      </c>
      <c r="DB100" s="214">
        <f>IF(AND($E100&gt;0,$F100&gt;0),'2. Datu ievade'!AF20,0)</f>
        <v>0</v>
      </c>
    </row>
    <row r="101" spans="2:106" ht="14.25" customHeight="1" x14ac:dyDescent="0.25">
      <c r="B101" s="327" t="str">
        <f>'2. Datu ievade'!B21</f>
        <v>Meži</v>
      </c>
      <c r="C101" s="331" t="str">
        <f>'2. Datu ievade'!C21</f>
        <v>Mežainas piejūras kāpas (biotops 2180)/Veci vai dabiski boreāli meži (biotops 9010*)</v>
      </c>
      <c r="D101" s="156" t="str">
        <f>'2. Datu ievade'!D21</f>
        <v>pieaugusi un pāraugusi audze</v>
      </c>
      <c r="E101" s="213">
        <f>'2. Datu ievade'!E21</f>
        <v>1</v>
      </c>
      <c r="F101" s="214">
        <f>'2. Datu ievade'!H21</f>
        <v>6</v>
      </c>
      <c r="H101" s="231">
        <f>IF(AND($E101&gt;0,$F101&gt;0),'2. Datu ievade'!R21,0)</f>
        <v>1</v>
      </c>
      <c r="I101" s="214">
        <f t="shared" si="197"/>
        <v>386.93999999999994</v>
      </c>
      <c r="J101" s="232">
        <f t="shared" si="198"/>
        <v>6</v>
      </c>
      <c r="K101" s="266">
        <f>IF(H101&gt;0,'3. Finanšu-statistiskās konst.'!$C$20*'3. Finanšu-statistiskās konst.'!$C$6,0)</f>
        <v>64.489999999999995</v>
      </c>
      <c r="L101" s="214">
        <f t="shared" si="199"/>
        <v>45.958390804597698</v>
      </c>
      <c r="M101" s="216">
        <f t="shared" si="200"/>
        <v>275.75034482758622</v>
      </c>
      <c r="N101" s="214">
        <f t="shared" si="201"/>
        <v>45.958390804597705</v>
      </c>
      <c r="P101" s="214">
        <f>IF(AND($E101&gt;0,$F101&gt;0),'2. Datu ievade'!S21,0)</f>
        <v>0</v>
      </c>
      <c r="Q101" s="216">
        <f t="shared" si="202"/>
        <v>0</v>
      </c>
      <c r="R101" s="214">
        <f t="shared" si="203"/>
        <v>0</v>
      </c>
      <c r="S101" s="214">
        <f>IF(P101&gt;0,'3. Finanšu-statistiskās konst.'!$C$21*'3. Finanšu-statistiskās konst.'!$C$6,0)</f>
        <v>0</v>
      </c>
      <c r="T101" s="214">
        <f t="shared" si="204"/>
        <v>0</v>
      </c>
      <c r="U101" s="216">
        <f t="shared" si="205"/>
        <v>0</v>
      </c>
      <c r="V101" s="214">
        <f t="shared" si="206"/>
        <v>0</v>
      </c>
      <c r="X101" s="214">
        <f>IF(AND($E101&gt;0,$F101&gt;0),'2. Datu ievade'!T21,0)</f>
        <v>0.7</v>
      </c>
      <c r="Y101" s="214">
        <f>IF(X101&gt;0,X101*$E101*$F101*'3. Finanšu-statistiskās konst.'!C$12,0)</f>
        <v>102191.03999999998</v>
      </c>
      <c r="Z101" s="214">
        <f t="shared" si="207"/>
        <v>17031.839999999997</v>
      </c>
      <c r="AB101" s="214">
        <f>IF(AND($E101&gt;0,$F101&gt;0),'2. Datu ievade'!U21,0)</f>
        <v>0</v>
      </c>
      <c r="AC101" s="216">
        <f t="shared" si="208"/>
        <v>0</v>
      </c>
      <c r="AD101" s="214">
        <f t="shared" si="209"/>
        <v>0</v>
      </c>
      <c r="AE101" s="214">
        <f>IF(AB101&gt;0,'3. Finanšu-statistiskās konst.'!$C$22*'3. Finanšu-statistiskās konst.'!$C$6,0)</f>
        <v>0</v>
      </c>
      <c r="AF101" s="214">
        <f t="shared" si="210"/>
        <v>0</v>
      </c>
      <c r="AG101" s="216">
        <f t="shared" si="211"/>
        <v>0</v>
      </c>
      <c r="AH101" s="214">
        <f t="shared" si="212"/>
        <v>0</v>
      </c>
      <c r="AJ101" s="214">
        <f>IF(AND($E101&gt;0,$F101&gt;0),'2. Datu ievade'!W21,0)</f>
        <v>0</v>
      </c>
      <c r="AK101" s="214">
        <f>IF(AJ101&gt;0,AJ101*$E101*'2. Datu ievade'!V21,0)</f>
        <v>0</v>
      </c>
      <c r="AL101" s="214">
        <f>IF(AJ101&gt;0,AK101*'3. Finanšu-statistiskās konst.'!C$13*'3. Finanšu-statistiskās konst.'!$C$6,0)</f>
        <v>0</v>
      </c>
      <c r="AM101" s="214">
        <f t="shared" si="213"/>
        <v>0</v>
      </c>
      <c r="AO101" s="233">
        <f>IF(AND($E101&gt;0,$F101&gt;0),'2. Datu ievade'!X21,0)</f>
        <v>2</v>
      </c>
      <c r="AP101" s="214">
        <f>IF(AND($E101&gt;0,$F101&gt;0),'2. Datu ievade'!T21,0)</f>
        <v>0.7</v>
      </c>
      <c r="AQ101" s="214">
        <f t="shared" si="214"/>
        <v>1.4</v>
      </c>
      <c r="AR101" s="216">
        <f t="shared" si="215"/>
        <v>876</v>
      </c>
      <c r="AS101" s="214">
        <f t="shared" si="216"/>
        <v>8.3999999999999986</v>
      </c>
      <c r="AT101" s="214">
        <f>IF(AQ101&gt;0,'3. Finanšu-statistiskās konst.'!$C$23*'3. Finanšu-statistiskās konst.'!$C$6,0)</f>
        <v>146</v>
      </c>
      <c r="AU101" s="214">
        <f t="shared" si="217"/>
        <v>96.297872340425528</v>
      </c>
      <c r="AV101" s="216">
        <f t="shared" si="218"/>
        <v>808.90212765957426</v>
      </c>
      <c r="AW101" s="214">
        <f t="shared" si="219"/>
        <v>134.81702127659571</v>
      </c>
      <c r="AY101" s="214">
        <f>IF(AND($E101&gt;0,$F101&gt;0),'2. Datu ievade'!Y21,0)</f>
        <v>1</v>
      </c>
      <c r="AZ101" s="216">
        <f t="shared" si="220"/>
        <v>41355.300000000003</v>
      </c>
      <c r="BA101" s="214">
        <f t="shared" si="221"/>
        <v>6</v>
      </c>
      <c r="BB101" s="214">
        <f>IF(AY101&gt;0,'3. Finanšu-statistiskās konst.'!$C$24*'3. Finanšu-statistiskās konst.'!$C$6,0)</f>
        <v>6892.55</v>
      </c>
      <c r="BC101" s="214">
        <f t="shared" si="222"/>
        <v>5230.1367613560233</v>
      </c>
      <c r="BD101" s="216">
        <f t="shared" si="223"/>
        <v>31380.82056813614</v>
      </c>
      <c r="BE101" s="214">
        <f t="shared" si="224"/>
        <v>5230.1367613560233</v>
      </c>
      <c r="BG101" s="214">
        <f>IF(AND($E101&gt;0,$F101&gt;0),'2. Datu ievade'!Z21,0)</f>
        <v>2</v>
      </c>
      <c r="BH101" s="216">
        <f t="shared" si="225"/>
        <v>1473.48</v>
      </c>
      <c r="BI101" s="214">
        <f t="shared" si="226"/>
        <v>12</v>
      </c>
      <c r="BJ101" s="266">
        <f>IF(BG101&gt;0,'3. Finanšu-statistiskās konst.'!$C$25*'3. Finanšu-statistiskās konst.'!$C$6,0)</f>
        <v>245.58</v>
      </c>
      <c r="BK101" s="214">
        <f t="shared" si="227"/>
        <v>92.266610600430283</v>
      </c>
      <c r="BL101" s="216">
        <f t="shared" si="228"/>
        <v>1107.1993272051634</v>
      </c>
      <c r="BM101" s="214">
        <f t="shared" si="229"/>
        <v>184.53322120086057</v>
      </c>
      <c r="BO101" s="214">
        <f>IF(AND($E101&gt;0,$F101&gt;0),'2. Datu ievade'!AA21,0)</f>
        <v>3</v>
      </c>
      <c r="BP101" s="216">
        <f t="shared" si="230"/>
        <v>829.19999999999993</v>
      </c>
      <c r="BQ101" s="214">
        <f t="shared" si="231"/>
        <v>18</v>
      </c>
      <c r="BR101" s="214">
        <f>IF(BO101&gt;0,'3. Finanšu-statistiskās konst.'!$C$28*'3. Finanšu-statistiskās konst.'!$C$6,0)</f>
        <v>138.19999999999999</v>
      </c>
      <c r="BS101" s="214">
        <f t="shared" si="232"/>
        <v>65.298714360678673</v>
      </c>
      <c r="BT101" s="216">
        <f t="shared" si="233"/>
        <v>1175.3768584922161</v>
      </c>
      <c r="BU101" s="214">
        <f t="shared" si="234"/>
        <v>195.89614308203602</v>
      </c>
      <c r="BW101" s="214">
        <f>IF(AND($E101&gt;0,$F101&gt;0),'2. Datu ievade'!S21,0)</f>
        <v>0</v>
      </c>
      <c r="BX101" s="216">
        <f t="shared" si="235"/>
        <v>0</v>
      </c>
      <c r="BY101" s="214">
        <f t="shared" si="236"/>
        <v>0</v>
      </c>
      <c r="BZ101" s="214">
        <f>IF(BW101&gt;0,'3. Finanšu-statistiskās konst.'!$C$21*'3. Finanšu-statistiskās konst.'!$C$6,0)</f>
        <v>0</v>
      </c>
      <c r="CA101" s="214">
        <f t="shared" si="237"/>
        <v>0</v>
      </c>
      <c r="CB101" s="214">
        <f t="shared" si="238"/>
        <v>0</v>
      </c>
      <c r="CC101" s="214">
        <f t="shared" si="239"/>
        <v>0</v>
      </c>
      <c r="CE101" s="214">
        <f>IF(AND($E101&gt;0,$F101&gt;0),'2. Datu ievade'!AB21,0)</f>
        <v>3</v>
      </c>
      <c r="CF101" s="216">
        <f t="shared" si="240"/>
        <v>2977.8</v>
      </c>
      <c r="CG101" s="214">
        <f t="shared" si="241"/>
        <v>18</v>
      </c>
      <c r="CH101" s="214">
        <f>IF(CE101&gt;0,'3. Finanšu-statistiskās konst.'!$C$29*'3. Finanšu-statistiskās konst.'!$C$6,0)</f>
        <v>496.3</v>
      </c>
      <c r="CI101" s="214">
        <f t="shared" si="242"/>
        <v>146.52666666666667</v>
      </c>
      <c r="CJ101" s="216">
        <f t="shared" si="243"/>
        <v>2637.48</v>
      </c>
      <c r="CK101" s="214">
        <f t="shared" si="244"/>
        <v>439.58</v>
      </c>
      <c r="CM101" s="231">
        <f>IF(AND($E101&gt;0,$F101&gt;0),'2. Datu ievade'!AC21,0)</f>
        <v>2.9</v>
      </c>
      <c r="CN101" s="216">
        <f t="shared" si="245"/>
        <v>10741.8</v>
      </c>
      <c r="CO101" s="232">
        <f t="shared" si="246"/>
        <v>17.399999999999999</v>
      </c>
      <c r="CP101" s="214">
        <f>IF(CM101&gt;0,'3. Finanšu-statistiskās konst.'!$C$30*'3. Finanšu-statistiskās konst.'!$C$6,0)</f>
        <v>1790.3</v>
      </c>
      <c r="CQ101" s="214">
        <f t="shared" si="247"/>
        <v>235.46584641493422</v>
      </c>
      <c r="CR101" s="216">
        <f t="shared" si="248"/>
        <v>4097.1057276198553</v>
      </c>
      <c r="CS101" s="214">
        <f t="shared" si="249"/>
        <v>682.85095460330922</v>
      </c>
      <c r="CU101" s="214">
        <f t="shared" si="250"/>
        <v>0</v>
      </c>
      <c r="CV101" s="214">
        <f>IF(AND($E101&gt;0,$F101&gt;0),'2. Datu ievade'!AD21,0)</f>
        <v>0</v>
      </c>
      <c r="CX101" s="214">
        <f t="shared" si="251"/>
        <v>0</v>
      </c>
      <c r="CY101" s="214">
        <f>IF(AND($E101&gt;0,$F101&gt;0),'2. Datu ievade'!AE21,0)</f>
        <v>0</v>
      </c>
      <c r="DA101" s="214">
        <f t="shared" si="252"/>
        <v>0</v>
      </c>
      <c r="DB101" s="214">
        <f>IF(AND($E101&gt;0,$F101&gt;0),'2. Datu ievade'!AF21,0)</f>
        <v>0</v>
      </c>
    </row>
    <row r="102" spans="2:106" x14ac:dyDescent="0.25">
      <c r="B102" s="328"/>
      <c r="C102" s="331"/>
      <c r="D102" s="156" t="str">
        <f>'2. Datu ievade'!D22</f>
        <v>vidēja vecuma un briestaudzes</v>
      </c>
      <c r="E102" s="213">
        <f>'2. Datu ievade'!E22</f>
        <v>1</v>
      </c>
      <c r="F102" s="214">
        <f>'2. Datu ievade'!H22</f>
        <v>6</v>
      </c>
      <c r="H102" s="231">
        <f>IF(AND($E102&gt;0,$F102&gt;0),'2. Datu ievade'!R22,0)</f>
        <v>1.5</v>
      </c>
      <c r="I102" s="214">
        <f t="shared" si="197"/>
        <v>386.93999999999994</v>
      </c>
      <c r="J102" s="232">
        <f t="shared" si="198"/>
        <v>9</v>
      </c>
      <c r="K102" s="266">
        <f>IF(H102&gt;0,'3. Finanšu-statistiskās konst.'!$C$20*'3. Finanšu-statistiskās konst.'!$C$6,0)</f>
        <v>64.489999999999995</v>
      </c>
      <c r="L102" s="214">
        <f t="shared" si="199"/>
        <v>45.958390804597698</v>
      </c>
      <c r="M102" s="216">
        <f t="shared" si="200"/>
        <v>413.62551724137927</v>
      </c>
      <c r="N102" s="214">
        <f t="shared" si="201"/>
        <v>68.93758620689654</v>
      </c>
      <c r="P102" s="214">
        <f>IF(AND($E102&gt;0,$F102&gt;0),'2. Datu ievade'!S22,0)</f>
        <v>0</v>
      </c>
      <c r="Q102" s="216">
        <f t="shared" si="202"/>
        <v>0</v>
      </c>
      <c r="R102" s="214">
        <f t="shared" si="203"/>
        <v>0</v>
      </c>
      <c r="S102" s="214">
        <f>IF(P102&gt;0,'3. Finanšu-statistiskās konst.'!$C$21*'3. Finanšu-statistiskās konst.'!$C$6,0)</f>
        <v>0</v>
      </c>
      <c r="T102" s="214">
        <f t="shared" si="204"/>
        <v>0</v>
      </c>
      <c r="U102" s="216">
        <f t="shared" si="205"/>
        <v>0</v>
      </c>
      <c r="V102" s="214">
        <f t="shared" si="206"/>
        <v>0</v>
      </c>
      <c r="X102" s="214">
        <f>IF(AND($E102&gt;0,$F102&gt;0),'2. Datu ievade'!T22,0)</f>
        <v>0.8</v>
      </c>
      <c r="Y102" s="214">
        <f>IF(X102&gt;0,X102*$E102*$F102*'3. Finanšu-statistiskās konst.'!C$12,0)</f>
        <v>116789.76000000002</v>
      </c>
      <c r="Z102" s="214">
        <f t="shared" si="207"/>
        <v>19464.960000000003</v>
      </c>
      <c r="AB102" s="214">
        <f>IF(AND($E102&gt;0,$F102&gt;0),'2. Datu ievade'!U22,0)</f>
        <v>0</v>
      </c>
      <c r="AC102" s="216">
        <f t="shared" si="208"/>
        <v>0</v>
      </c>
      <c r="AD102" s="214">
        <f t="shared" si="209"/>
        <v>0</v>
      </c>
      <c r="AE102" s="214">
        <f>IF(AB102&gt;0,'3. Finanšu-statistiskās konst.'!$C$22*'3. Finanšu-statistiskās konst.'!$C$6,0)</f>
        <v>0</v>
      </c>
      <c r="AF102" s="214">
        <f t="shared" si="210"/>
        <v>0</v>
      </c>
      <c r="AG102" s="216">
        <f t="shared" si="211"/>
        <v>0</v>
      </c>
      <c r="AH102" s="214">
        <f t="shared" si="212"/>
        <v>0</v>
      </c>
      <c r="AJ102" s="214">
        <f>IF(AND($E102&gt;0,$F102&gt;0),'2. Datu ievade'!W22,0)</f>
        <v>0</v>
      </c>
      <c r="AK102" s="214">
        <f>IF(AJ102&gt;0,AJ102*$E102*'2. Datu ievade'!V22,0)</f>
        <v>0</v>
      </c>
      <c r="AL102" s="214">
        <f>IF(AJ102&gt;0,AK102*'3. Finanšu-statistiskās konst.'!C$13*'3. Finanšu-statistiskās konst.'!$C$6,0)</f>
        <v>0</v>
      </c>
      <c r="AM102" s="214">
        <f t="shared" si="213"/>
        <v>0</v>
      </c>
      <c r="AO102" s="233">
        <f>IF(AND($E102&gt;0,$F102&gt;0),'2. Datu ievade'!X22,0)</f>
        <v>2</v>
      </c>
      <c r="AP102" s="214">
        <f>IF(AND($E102&gt;0,$F102&gt;0),'2. Datu ievade'!T22,0)</f>
        <v>0.8</v>
      </c>
      <c r="AQ102" s="214">
        <f t="shared" si="214"/>
        <v>1.6</v>
      </c>
      <c r="AR102" s="216">
        <f t="shared" si="215"/>
        <v>876</v>
      </c>
      <c r="AS102" s="214">
        <f t="shared" si="216"/>
        <v>9.6000000000000014</v>
      </c>
      <c r="AT102" s="214">
        <f>IF(AQ102&gt;0,'3. Finanšu-statistiskās konst.'!$C$23*'3. Finanšu-statistiskās konst.'!$C$6,0)</f>
        <v>146</v>
      </c>
      <c r="AU102" s="214">
        <f t="shared" si="217"/>
        <v>96.297872340425528</v>
      </c>
      <c r="AV102" s="216">
        <f t="shared" si="218"/>
        <v>924.45957446808518</v>
      </c>
      <c r="AW102" s="214">
        <f t="shared" si="219"/>
        <v>154.07659574468087</v>
      </c>
      <c r="AY102" s="214">
        <f>IF(AND($E102&gt;0,$F102&gt;0),'2. Datu ievade'!Y22,0)</f>
        <v>2</v>
      </c>
      <c r="AZ102" s="216">
        <f t="shared" si="220"/>
        <v>41355.300000000003</v>
      </c>
      <c r="BA102" s="214">
        <f t="shared" si="221"/>
        <v>12</v>
      </c>
      <c r="BB102" s="214">
        <f>IF(AY102&gt;0,'3. Finanšu-statistiskās konst.'!$C$24*'3. Finanšu-statistiskās konst.'!$C$6,0)</f>
        <v>6892.55</v>
      </c>
      <c r="BC102" s="214">
        <f t="shared" si="222"/>
        <v>5230.1367613560233</v>
      </c>
      <c r="BD102" s="216">
        <f t="shared" si="223"/>
        <v>62761.641136272279</v>
      </c>
      <c r="BE102" s="214">
        <f t="shared" si="224"/>
        <v>10460.273522712047</v>
      </c>
      <c r="BG102" s="214">
        <f>IF(AND($E102&gt;0,$F102&gt;0),'2. Datu ievade'!Z22,0)</f>
        <v>3</v>
      </c>
      <c r="BH102" s="216">
        <f t="shared" si="225"/>
        <v>1473.48</v>
      </c>
      <c r="BI102" s="214">
        <f t="shared" si="226"/>
        <v>18</v>
      </c>
      <c r="BJ102" s="266">
        <f>IF(BG102&gt;0,'3. Finanšu-statistiskās konst.'!$C$25*'3. Finanšu-statistiskās konst.'!$C$6,0)</f>
        <v>245.58</v>
      </c>
      <c r="BK102" s="214">
        <f t="shared" si="227"/>
        <v>92.266610600430283</v>
      </c>
      <c r="BL102" s="216">
        <f t="shared" si="228"/>
        <v>1660.7989908077452</v>
      </c>
      <c r="BM102" s="214">
        <f t="shared" si="229"/>
        <v>276.79983180129085</v>
      </c>
      <c r="BO102" s="214">
        <f>IF(AND($E102&gt;0,$F102&gt;0),'2. Datu ievade'!AA22,0)</f>
        <v>3</v>
      </c>
      <c r="BP102" s="216">
        <f t="shared" si="230"/>
        <v>829.19999999999993</v>
      </c>
      <c r="BQ102" s="214">
        <f t="shared" si="231"/>
        <v>18</v>
      </c>
      <c r="BR102" s="214">
        <f>IF(BO102&gt;0,'3. Finanšu-statistiskās konst.'!$C$28*'3. Finanšu-statistiskās konst.'!$C$6,0)</f>
        <v>138.19999999999999</v>
      </c>
      <c r="BS102" s="214">
        <f t="shared" si="232"/>
        <v>65.298714360678673</v>
      </c>
      <c r="BT102" s="216">
        <f t="shared" si="233"/>
        <v>1175.3768584922161</v>
      </c>
      <c r="BU102" s="214">
        <f t="shared" si="234"/>
        <v>195.89614308203602</v>
      </c>
      <c r="BW102" s="214">
        <f>IF(AND($E102&gt;0,$F102&gt;0),'2. Datu ievade'!S22,0)</f>
        <v>0</v>
      </c>
      <c r="BX102" s="216">
        <f t="shared" si="235"/>
        <v>0</v>
      </c>
      <c r="BY102" s="214">
        <f t="shared" si="236"/>
        <v>0</v>
      </c>
      <c r="BZ102" s="214">
        <f>IF(BW102&gt;0,'3. Finanšu-statistiskās konst.'!$C$21*'3. Finanšu-statistiskās konst.'!$C$6,0)</f>
        <v>0</v>
      </c>
      <c r="CA102" s="214">
        <f t="shared" si="237"/>
        <v>0</v>
      </c>
      <c r="CB102" s="214">
        <f t="shared" si="238"/>
        <v>0</v>
      </c>
      <c r="CC102" s="214">
        <f t="shared" si="239"/>
        <v>0</v>
      </c>
      <c r="CE102" s="214">
        <f>IF(AND($E102&gt;0,$F102&gt;0),'2. Datu ievade'!AB22,0)</f>
        <v>3</v>
      </c>
      <c r="CF102" s="216">
        <f t="shared" si="240"/>
        <v>2977.8</v>
      </c>
      <c r="CG102" s="214">
        <f t="shared" si="241"/>
        <v>18</v>
      </c>
      <c r="CH102" s="214">
        <f>IF(CE102&gt;0,'3. Finanšu-statistiskās konst.'!$C$29*'3. Finanšu-statistiskās konst.'!$C$6,0)</f>
        <v>496.3</v>
      </c>
      <c r="CI102" s="214">
        <f t="shared" si="242"/>
        <v>146.52666666666667</v>
      </c>
      <c r="CJ102" s="216">
        <f t="shared" si="243"/>
        <v>2637.48</v>
      </c>
      <c r="CK102" s="214">
        <f t="shared" si="244"/>
        <v>439.58</v>
      </c>
      <c r="CM102" s="231">
        <f>IF(AND($E102&gt;0,$F102&gt;0),'2. Datu ievade'!AC22,0)</f>
        <v>11</v>
      </c>
      <c r="CN102" s="216">
        <f t="shared" si="245"/>
        <v>10741.8</v>
      </c>
      <c r="CO102" s="232">
        <f t="shared" si="246"/>
        <v>66</v>
      </c>
      <c r="CP102" s="214">
        <f>IF(CM102&gt;0,'3. Finanšu-statistiskās konst.'!$C$30*'3. Finanšu-statistiskās konst.'!$C$6,0)</f>
        <v>1790.3</v>
      </c>
      <c r="CQ102" s="214">
        <f t="shared" si="247"/>
        <v>235.46584641493422</v>
      </c>
      <c r="CR102" s="216">
        <f t="shared" si="248"/>
        <v>15540.745863385659</v>
      </c>
      <c r="CS102" s="214">
        <f t="shared" si="249"/>
        <v>2590.1243105642766</v>
      </c>
      <c r="CU102" s="214">
        <f t="shared" si="250"/>
        <v>0</v>
      </c>
      <c r="CV102" s="214">
        <f>IF(AND($E102&gt;0,$F102&gt;0),'2. Datu ievade'!AD22,0)</f>
        <v>0</v>
      </c>
      <c r="CX102" s="214">
        <f t="shared" si="251"/>
        <v>0</v>
      </c>
      <c r="CY102" s="214">
        <f>IF(AND($E102&gt;0,$F102&gt;0),'2. Datu ievade'!AE22,0)</f>
        <v>0</v>
      </c>
      <c r="DA102" s="214">
        <f t="shared" si="252"/>
        <v>0</v>
      </c>
      <c r="DB102" s="214">
        <f>IF(AND($E102&gt;0,$F102&gt;0),'2. Datu ievade'!AF22,0)</f>
        <v>0</v>
      </c>
    </row>
    <row r="103" spans="2:106" ht="14.25" customHeight="1" x14ac:dyDescent="0.25">
      <c r="B103" s="328"/>
      <c r="C103" s="331" t="str">
        <f>'2. Datu ievade'!C23</f>
        <v>Mežainas piejūras kāpas (biotops 2180)</v>
      </c>
      <c r="D103" s="156" t="str">
        <f>'2. Datu ievade'!D23</f>
        <v>pieaugusi un pāraugusi audze</v>
      </c>
      <c r="E103" s="213">
        <f>'2. Datu ievade'!E23</f>
        <v>1</v>
      </c>
      <c r="F103" s="214">
        <f>'2. Datu ievade'!H23</f>
        <v>7</v>
      </c>
      <c r="H103" s="231">
        <f>IF(AND($E103&gt;0,$F103&gt;0),'2. Datu ievade'!R23,0)</f>
        <v>1.5</v>
      </c>
      <c r="I103" s="214">
        <f t="shared" si="197"/>
        <v>451.42999999999995</v>
      </c>
      <c r="J103" s="232">
        <f t="shared" si="198"/>
        <v>10.5</v>
      </c>
      <c r="K103" s="266">
        <f>IF(H103&gt;0,'3. Finanšu-statistiskās konst.'!$C$20*'3. Finanšu-statistiskās konst.'!$C$6,0)</f>
        <v>64.489999999999995</v>
      </c>
      <c r="L103" s="214">
        <f t="shared" si="199"/>
        <v>45.958390804597698</v>
      </c>
      <c r="M103" s="216">
        <f t="shared" si="200"/>
        <v>482.56310344827585</v>
      </c>
      <c r="N103" s="214">
        <f t="shared" si="201"/>
        <v>68.937586206896555</v>
      </c>
      <c r="P103" s="214">
        <f>IF(AND($E103&gt;0,$F103&gt;0),'2. Datu ievade'!S23,0)</f>
        <v>0</v>
      </c>
      <c r="Q103" s="216">
        <f t="shared" si="202"/>
        <v>0</v>
      </c>
      <c r="R103" s="214">
        <f t="shared" si="203"/>
        <v>0</v>
      </c>
      <c r="S103" s="214">
        <f>IF(P103&gt;0,'3. Finanšu-statistiskās konst.'!$C$21*'3. Finanšu-statistiskās konst.'!$C$6,0)</f>
        <v>0</v>
      </c>
      <c r="T103" s="214">
        <f t="shared" si="204"/>
        <v>0</v>
      </c>
      <c r="U103" s="216">
        <f t="shared" si="205"/>
        <v>0</v>
      </c>
      <c r="V103" s="214">
        <f t="shared" si="206"/>
        <v>0</v>
      </c>
      <c r="X103" s="214">
        <f>IF(AND($E103&gt;0,$F103&gt;0),'2. Datu ievade'!T23,0)</f>
        <v>0.7</v>
      </c>
      <c r="Y103" s="214">
        <f>IF(X103&gt;0,X103*$E103*$F103*'3. Finanšu-statistiskās konst.'!C$12,0)</f>
        <v>119222.87999999999</v>
      </c>
      <c r="Z103" s="214">
        <f t="shared" si="207"/>
        <v>17031.84</v>
      </c>
      <c r="AB103" s="214">
        <f>IF(AND($E103&gt;0,$F103&gt;0),'2. Datu ievade'!U23,0)</f>
        <v>0</v>
      </c>
      <c r="AC103" s="216">
        <f t="shared" si="208"/>
        <v>0</v>
      </c>
      <c r="AD103" s="214">
        <f t="shared" si="209"/>
        <v>0</v>
      </c>
      <c r="AE103" s="214">
        <f>IF(AB103&gt;0,'3. Finanšu-statistiskās konst.'!$C$22*'3. Finanšu-statistiskās konst.'!$C$6,0)</f>
        <v>0</v>
      </c>
      <c r="AF103" s="214">
        <f t="shared" si="210"/>
        <v>0</v>
      </c>
      <c r="AG103" s="216">
        <f t="shared" si="211"/>
        <v>0</v>
      </c>
      <c r="AH103" s="214">
        <f t="shared" si="212"/>
        <v>0</v>
      </c>
      <c r="AJ103" s="214">
        <f>IF(AND($E103&gt;0,$F103&gt;0),'2. Datu ievade'!W23,0)</f>
        <v>0</v>
      </c>
      <c r="AK103" s="214">
        <f>IF(AJ103&gt;0,AJ103*$E103*'2. Datu ievade'!V23,0)</f>
        <v>0</v>
      </c>
      <c r="AL103" s="214">
        <f>IF(AJ103&gt;0,AK103*'3. Finanšu-statistiskās konst.'!C$13*'3. Finanšu-statistiskās konst.'!$C$6,0)</f>
        <v>0</v>
      </c>
      <c r="AM103" s="214">
        <f t="shared" si="213"/>
        <v>0</v>
      </c>
      <c r="AO103" s="233">
        <f>IF(AND($E103&gt;0,$F103&gt;0),'2. Datu ievade'!X23,0)</f>
        <v>2</v>
      </c>
      <c r="AP103" s="214">
        <f>IF(AND($E103&gt;0,$F103&gt;0),'2. Datu ievade'!T23,0)</f>
        <v>0.7</v>
      </c>
      <c r="AQ103" s="214">
        <f t="shared" si="214"/>
        <v>1.4</v>
      </c>
      <c r="AR103" s="216">
        <f t="shared" si="215"/>
        <v>1022</v>
      </c>
      <c r="AS103" s="214">
        <f t="shared" si="216"/>
        <v>9.7999999999999989</v>
      </c>
      <c r="AT103" s="214">
        <f>IF(AQ103&gt;0,'3. Finanšu-statistiskās konst.'!$C$23*'3. Finanšu-statistiskās konst.'!$C$6,0)</f>
        <v>146</v>
      </c>
      <c r="AU103" s="214">
        <f t="shared" si="217"/>
        <v>96.297872340425528</v>
      </c>
      <c r="AV103" s="216">
        <f t="shared" si="218"/>
        <v>943.71914893617009</v>
      </c>
      <c r="AW103" s="214">
        <f t="shared" si="219"/>
        <v>134.81702127659574</v>
      </c>
      <c r="AY103" s="214">
        <f>IF(AND($E103&gt;0,$F103&gt;0),'2. Datu ievade'!Y23,0)</f>
        <v>1</v>
      </c>
      <c r="AZ103" s="216">
        <f t="shared" si="220"/>
        <v>48247.85</v>
      </c>
      <c r="BA103" s="214">
        <f t="shared" si="221"/>
        <v>7</v>
      </c>
      <c r="BB103" s="214">
        <f>IF(AY103&gt;0,'3. Finanšu-statistiskās konst.'!$C$24*'3. Finanšu-statistiskās konst.'!$C$6,0)</f>
        <v>6892.55</v>
      </c>
      <c r="BC103" s="214">
        <f t="shared" si="222"/>
        <v>5230.1367613560233</v>
      </c>
      <c r="BD103" s="216">
        <f t="shared" si="223"/>
        <v>36610.957329492165</v>
      </c>
      <c r="BE103" s="214">
        <f t="shared" si="224"/>
        <v>5230.1367613560233</v>
      </c>
      <c r="BG103" s="214">
        <f>IF(AND($E103&gt;0,$F103&gt;0),'2. Datu ievade'!Z23,0)</f>
        <v>2</v>
      </c>
      <c r="BH103" s="216">
        <f t="shared" si="225"/>
        <v>1719.0600000000002</v>
      </c>
      <c r="BI103" s="214">
        <f t="shared" si="226"/>
        <v>14</v>
      </c>
      <c r="BJ103" s="266">
        <f>IF(BG103&gt;0,'3. Finanšu-statistiskās konst.'!$C$25*'3. Finanšu-statistiskās konst.'!$C$6,0)</f>
        <v>245.58</v>
      </c>
      <c r="BK103" s="214">
        <f t="shared" si="227"/>
        <v>92.266610600430283</v>
      </c>
      <c r="BL103" s="216">
        <f t="shared" si="228"/>
        <v>1291.7325484060239</v>
      </c>
      <c r="BM103" s="214">
        <f t="shared" si="229"/>
        <v>184.53322120086054</v>
      </c>
      <c r="BO103" s="214">
        <f>IF(AND($E103&gt;0,$F103&gt;0),'2. Datu ievade'!AA23,0)</f>
        <v>3</v>
      </c>
      <c r="BP103" s="216">
        <f t="shared" si="230"/>
        <v>967.39999999999986</v>
      </c>
      <c r="BQ103" s="214">
        <f t="shared" si="231"/>
        <v>21</v>
      </c>
      <c r="BR103" s="214">
        <f>IF(BO103&gt;0,'3. Finanšu-statistiskās konst.'!$C$28*'3. Finanšu-statistiskās konst.'!$C$6,0)</f>
        <v>138.19999999999999</v>
      </c>
      <c r="BS103" s="214">
        <f t="shared" si="232"/>
        <v>65.298714360678673</v>
      </c>
      <c r="BT103" s="216">
        <f t="shared" si="233"/>
        <v>1371.2730015742522</v>
      </c>
      <c r="BU103" s="214">
        <f t="shared" si="234"/>
        <v>195.89614308203605</v>
      </c>
      <c r="BW103" s="214">
        <f>IF(AND($E103&gt;0,$F103&gt;0),'2. Datu ievade'!S23,0)</f>
        <v>0</v>
      </c>
      <c r="BX103" s="216">
        <f t="shared" si="235"/>
        <v>0</v>
      </c>
      <c r="BY103" s="214">
        <f t="shared" si="236"/>
        <v>0</v>
      </c>
      <c r="BZ103" s="214">
        <f>IF(BW103&gt;0,'3. Finanšu-statistiskās konst.'!$C$21*'3. Finanšu-statistiskās konst.'!$C$6,0)</f>
        <v>0</v>
      </c>
      <c r="CA103" s="214">
        <f t="shared" si="237"/>
        <v>0</v>
      </c>
      <c r="CB103" s="214">
        <f t="shared" si="238"/>
        <v>0</v>
      </c>
      <c r="CC103" s="214">
        <f t="shared" si="239"/>
        <v>0</v>
      </c>
      <c r="CE103" s="214">
        <f>IF(AND($E103&gt;0,$F103&gt;0),'2. Datu ievade'!AB23,0)</f>
        <v>3</v>
      </c>
      <c r="CF103" s="216">
        <f t="shared" si="240"/>
        <v>3474.1</v>
      </c>
      <c r="CG103" s="214">
        <f t="shared" si="241"/>
        <v>21</v>
      </c>
      <c r="CH103" s="214">
        <f>IF(CE103&gt;0,'3. Finanšu-statistiskās konst.'!$C$29*'3. Finanšu-statistiskās konst.'!$C$6,0)</f>
        <v>496.3</v>
      </c>
      <c r="CI103" s="214">
        <f t="shared" si="242"/>
        <v>146.52666666666667</v>
      </c>
      <c r="CJ103" s="216">
        <f t="shared" si="243"/>
        <v>3077.06</v>
      </c>
      <c r="CK103" s="214">
        <f t="shared" si="244"/>
        <v>439.58</v>
      </c>
      <c r="CM103" s="231">
        <f>IF(AND($E103&gt;0,$F103&gt;0),'2. Datu ievade'!AC23,0)</f>
        <v>2.9</v>
      </c>
      <c r="CN103" s="216">
        <f t="shared" si="245"/>
        <v>12532.1</v>
      </c>
      <c r="CO103" s="232">
        <f t="shared" si="246"/>
        <v>20.3</v>
      </c>
      <c r="CP103" s="214">
        <f>IF(CM103&gt;0,'3. Finanšu-statistiskās konst.'!$C$30*'3. Finanšu-statistiskās konst.'!$C$6,0)</f>
        <v>1790.3</v>
      </c>
      <c r="CQ103" s="214">
        <f t="shared" si="247"/>
        <v>235.46584641493422</v>
      </c>
      <c r="CR103" s="216">
        <f t="shared" si="248"/>
        <v>4779.9566822231645</v>
      </c>
      <c r="CS103" s="214">
        <f t="shared" si="249"/>
        <v>682.85095460330922</v>
      </c>
      <c r="CU103" s="214">
        <f t="shared" si="250"/>
        <v>0</v>
      </c>
      <c r="CV103" s="214">
        <f>IF(AND($E103&gt;0,$F103&gt;0),'2. Datu ievade'!AD23,0)</f>
        <v>0</v>
      </c>
      <c r="CX103" s="214">
        <f t="shared" si="251"/>
        <v>0</v>
      </c>
      <c r="CY103" s="214">
        <f>IF(AND($E103&gt;0,$F103&gt;0),'2. Datu ievade'!AE23,0)</f>
        <v>0</v>
      </c>
      <c r="DA103" s="214">
        <f t="shared" si="252"/>
        <v>0</v>
      </c>
      <c r="DB103" s="214">
        <f>IF(AND($E103&gt;0,$F103&gt;0),'2. Datu ievade'!AF23,0)</f>
        <v>0</v>
      </c>
    </row>
    <row r="104" spans="2:106" x14ac:dyDescent="0.25">
      <c r="B104" s="328"/>
      <c r="C104" s="331"/>
      <c r="D104" s="156" t="str">
        <f>'2. Datu ievade'!D24</f>
        <v>vidēja vecuma un briestaudzes</v>
      </c>
      <c r="E104" s="213">
        <f>'2. Datu ievade'!E24</f>
        <v>1</v>
      </c>
      <c r="F104" s="214">
        <f>'2. Datu ievade'!H24</f>
        <v>12</v>
      </c>
      <c r="H104" s="231">
        <f>IF(AND($E104&gt;0,$F104&gt;0),'2. Datu ievade'!R24,0)</f>
        <v>1.5</v>
      </c>
      <c r="I104" s="214">
        <f t="shared" si="197"/>
        <v>773.87999999999988</v>
      </c>
      <c r="J104" s="232">
        <f t="shared" si="198"/>
        <v>18</v>
      </c>
      <c r="K104" s="266">
        <f>IF(H104&gt;0,'3. Finanšu-statistiskās konst.'!$C$20*'3. Finanšu-statistiskās konst.'!$C$6,0)</f>
        <v>64.489999999999995</v>
      </c>
      <c r="L104" s="214">
        <f t="shared" si="199"/>
        <v>45.958390804597698</v>
      </c>
      <c r="M104" s="216">
        <f t="shared" si="200"/>
        <v>827.25103448275854</v>
      </c>
      <c r="N104" s="214">
        <f t="shared" si="201"/>
        <v>68.93758620689654</v>
      </c>
      <c r="P104" s="214">
        <f>IF(AND($E104&gt;0,$F104&gt;0),'2. Datu ievade'!S24,0)</f>
        <v>0</v>
      </c>
      <c r="Q104" s="216">
        <f t="shared" si="202"/>
        <v>0</v>
      </c>
      <c r="R104" s="214">
        <f t="shared" si="203"/>
        <v>0</v>
      </c>
      <c r="S104" s="214">
        <f>IF(P104&gt;0,'3. Finanšu-statistiskās konst.'!$C$21*'3. Finanšu-statistiskās konst.'!$C$6,0)</f>
        <v>0</v>
      </c>
      <c r="T104" s="214">
        <f t="shared" si="204"/>
        <v>0</v>
      </c>
      <c r="U104" s="216">
        <f t="shared" si="205"/>
        <v>0</v>
      </c>
      <c r="V104" s="214">
        <f t="shared" si="206"/>
        <v>0</v>
      </c>
      <c r="X104" s="214">
        <f>IF(AND($E104&gt;0,$F104&gt;0),'2. Datu ievade'!T24,0)</f>
        <v>0.8</v>
      </c>
      <c r="Y104" s="214">
        <f>IF(X104&gt;0,X104*$E104*$F104*'3. Finanšu-statistiskās konst.'!C$12,0)</f>
        <v>233579.52000000005</v>
      </c>
      <c r="Z104" s="214">
        <f t="shared" si="207"/>
        <v>19464.960000000003</v>
      </c>
      <c r="AB104" s="214">
        <f>IF(AND($E104&gt;0,$F104&gt;0),'2. Datu ievade'!U24,0)</f>
        <v>0</v>
      </c>
      <c r="AC104" s="216">
        <f t="shared" si="208"/>
        <v>0</v>
      </c>
      <c r="AD104" s="214">
        <f t="shared" si="209"/>
        <v>0</v>
      </c>
      <c r="AE104" s="214">
        <f>IF(AB104&gt;0,'3. Finanšu-statistiskās konst.'!$C$22*'3. Finanšu-statistiskās konst.'!$C$6,0)</f>
        <v>0</v>
      </c>
      <c r="AF104" s="214">
        <f t="shared" si="210"/>
        <v>0</v>
      </c>
      <c r="AG104" s="216">
        <f t="shared" si="211"/>
        <v>0</v>
      </c>
      <c r="AH104" s="214">
        <f t="shared" si="212"/>
        <v>0</v>
      </c>
      <c r="AJ104" s="214">
        <f>IF(AND($E104&gt;0,$F104&gt;0),'2. Datu ievade'!W24,0)</f>
        <v>0</v>
      </c>
      <c r="AK104" s="214">
        <f>IF(AJ104&gt;0,AJ104*$E104*'2. Datu ievade'!V24,0)</f>
        <v>0</v>
      </c>
      <c r="AL104" s="214">
        <f>IF(AJ104&gt;0,AK104*'3. Finanšu-statistiskās konst.'!C$13*'3. Finanšu-statistiskās konst.'!$C$6,0)</f>
        <v>0</v>
      </c>
      <c r="AM104" s="214">
        <f t="shared" si="213"/>
        <v>0</v>
      </c>
      <c r="AO104" s="233">
        <f>IF(AND($E104&gt;0,$F104&gt;0),'2. Datu ievade'!X24,0)</f>
        <v>2</v>
      </c>
      <c r="AP104" s="214">
        <f>IF(AND($E104&gt;0,$F104&gt;0),'2. Datu ievade'!T24,0)</f>
        <v>0.8</v>
      </c>
      <c r="AQ104" s="214">
        <f t="shared" si="214"/>
        <v>1.6</v>
      </c>
      <c r="AR104" s="216">
        <f t="shared" si="215"/>
        <v>1752</v>
      </c>
      <c r="AS104" s="214">
        <f t="shared" si="216"/>
        <v>19.200000000000003</v>
      </c>
      <c r="AT104" s="214">
        <f>IF(AQ104&gt;0,'3. Finanšu-statistiskās konst.'!$C$23*'3. Finanšu-statistiskās konst.'!$C$6,0)</f>
        <v>146</v>
      </c>
      <c r="AU104" s="214">
        <f t="shared" si="217"/>
        <v>96.297872340425528</v>
      </c>
      <c r="AV104" s="216">
        <f t="shared" si="218"/>
        <v>1848.9191489361704</v>
      </c>
      <c r="AW104" s="214">
        <f t="shared" si="219"/>
        <v>154.07659574468087</v>
      </c>
      <c r="AY104" s="214">
        <f>IF(AND($E104&gt;0,$F104&gt;0),'2. Datu ievade'!Y24,0)</f>
        <v>2</v>
      </c>
      <c r="AZ104" s="216">
        <f t="shared" si="220"/>
        <v>82710.600000000006</v>
      </c>
      <c r="BA104" s="214">
        <f t="shared" si="221"/>
        <v>24</v>
      </c>
      <c r="BB104" s="214">
        <f>IF(AY104&gt;0,'3. Finanšu-statistiskās konst.'!$C$24*'3. Finanšu-statistiskās konst.'!$C$6,0)</f>
        <v>6892.55</v>
      </c>
      <c r="BC104" s="214">
        <f t="shared" si="222"/>
        <v>5230.1367613560233</v>
      </c>
      <c r="BD104" s="216">
        <f t="shared" si="223"/>
        <v>125523.28227254456</v>
      </c>
      <c r="BE104" s="214">
        <f t="shared" si="224"/>
        <v>10460.273522712047</v>
      </c>
      <c r="BG104" s="214">
        <f>IF(AND($E104&gt;0,$F104&gt;0),'2. Datu ievade'!Z24,0)</f>
        <v>3</v>
      </c>
      <c r="BH104" s="216">
        <f t="shared" si="225"/>
        <v>2946.96</v>
      </c>
      <c r="BI104" s="214">
        <f t="shared" si="226"/>
        <v>36</v>
      </c>
      <c r="BJ104" s="266">
        <f>IF(BG104&gt;0,'3. Finanšu-statistiskās konst.'!$C$25*'3. Finanšu-statistiskās konst.'!$C$6,0)</f>
        <v>245.58</v>
      </c>
      <c r="BK104" s="214">
        <f t="shared" si="227"/>
        <v>92.266610600430283</v>
      </c>
      <c r="BL104" s="216">
        <f t="shared" si="228"/>
        <v>3321.5979816154904</v>
      </c>
      <c r="BM104" s="214">
        <f t="shared" si="229"/>
        <v>276.79983180129085</v>
      </c>
      <c r="BO104" s="214">
        <f>IF(AND($E104&gt;0,$F104&gt;0),'2. Datu ievade'!AA24,0)</f>
        <v>3</v>
      </c>
      <c r="BP104" s="216">
        <f t="shared" si="230"/>
        <v>1658.3999999999999</v>
      </c>
      <c r="BQ104" s="214">
        <f t="shared" si="231"/>
        <v>36</v>
      </c>
      <c r="BR104" s="214">
        <f>IF(BO104&gt;0,'3. Finanšu-statistiskās konst.'!$C$28*'3. Finanšu-statistiskās konst.'!$C$6,0)</f>
        <v>138.19999999999999</v>
      </c>
      <c r="BS104" s="214">
        <f t="shared" si="232"/>
        <v>65.298714360678673</v>
      </c>
      <c r="BT104" s="216">
        <f t="shared" si="233"/>
        <v>2350.7537169844322</v>
      </c>
      <c r="BU104" s="214">
        <f t="shared" si="234"/>
        <v>195.89614308203602</v>
      </c>
      <c r="BW104" s="214">
        <f>IF(AND($E104&gt;0,$F104&gt;0),'2. Datu ievade'!S24,0)</f>
        <v>0</v>
      </c>
      <c r="BX104" s="216">
        <f t="shared" si="235"/>
        <v>0</v>
      </c>
      <c r="BY104" s="214">
        <f t="shared" si="236"/>
        <v>0</v>
      </c>
      <c r="BZ104" s="214">
        <f>IF(BW104&gt;0,'3. Finanšu-statistiskās konst.'!$C$21*'3. Finanšu-statistiskās konst.'!$C$6,0)</f>
        <v>0</v>
      </c>
      <c r="CA104" s="214">
        <f t="shared" si="237"/>
        <v>0</v>
      </c>
      <c r="CB104" s="214">
        <f t="shared" si="238"/>
        <v>0</v>
      </c>
      <c r="CC104" s="214">
        <f t="shared" si="239"/>
        <v>0</v>
      </c>
      <c r="CE104" s="214">
        <f>IF(AND($E104&gt;0,$F104&gt;0),'2. Datu ievade'!AB24,0)</f>
        <v>4</v>
      </c>
      <c r="CF104" s="216">
        <f t="shared" si="240"/>
        <v>5955.6</v>
      </c>
      <c r="CG104" s="214">
        <f t="shared" si="241"/>
        <v>48</v>
      </c>
      <c r="CH104" s="214">
        <f>IF(CE104&gt;0,'3. Finanšu-statistiskās konst.'!$C$29*'3. Finanšu-statistiskās konst.'!$C$6,0)</f>
        <v>496.3</v>
      </c>
      <c r="CI104" s="214">
        <f t="shared" si="242"/>
        <v>146.52666666666667</v>
      </c>
      <c r="CJ104" s="216">
        <f t="shared" si="243"/>
        <v>7033.2800000000007</v>
      </c>
      <c r="CK104" s="214">
        <f t="shared" si="244"/>
        <v>586.10666666666668</v>
      </c>
      <c r="CM104" s="231">
        <f>IF(AND($E104&gt;0,$F104&gt;0),'2. Datu ievade'!AC24,0)</f>
        <v>11</v>
      </c>
      <c r="CN104" s="216">
        <f t="shared" si="245"/>
        <v>21483.599999999999</v>
      </c>
      <c r="CO104" s="232">
        <f t="shared" si="246"/>
        <v>132</v>
      </c>
      <c r="CP104" s="214">
        <f>IF(CM104&gt;0,'3. Finanšu-statistiskās konst.'!$C$30*'3. Finanšu-statistiskās konst.'!$C$6,0)</f>
        <v>1790.3</v>
      </c>
      <c r="CQ104" s="214">
        <f t="shared" si="247"/>
        <v>235.46584641493422</v>
      </c>
      <c r="CR104" s="216">
        <f t="shared" si="248"/>
        <v>31081.491726771317</v>
      </c>
      <c r="CS104" s="214">
        <f t="shared" si="249"/>
        <v>2590.1243105642766</v>
      </c>
      <c r="CU104" s="214">
        <f t="shared" si="250"/>
        <v>0</v>
      </c>
      <c r="CV104" s="214">
        <f>IF(AND($E104&gt;0,$F104&gt;0),'2. Datu ievade'!AD24,0)</f>
        <v>0</v>
      </c>
      <c r="CX104" s="214">
        <f t="shared" si="251"/>
        <v>0</v>
      </c>
      <c r="CY104" s="214">
        <f>IF(AND($E104&gt;0,$F104&gt;0),'2. Datu ievade'!AE24,0)</f>
        <v>0</v>
      </c>
      <c r="DA104" s="214">
        <f t="shared" si="252"/>
        <v>0</v>
      </c>
      <c r="DB104" s="214">
        <f>IF(AND($E104&gt;0,$F104&gt;0),'2. Datu ievade'!AF24,0)</f>
        <v>0</v>
      </c>
    </row>
    <row r="105" spans="2:106" ht="14.25" customHeight="1" x14ac:dyDescent="0.25">
      <c r="B105" s="328"/>
      <c r="C105" s="330" t="str">
        <f>'2. Datu ievade'!C25:D25</f>
        <v>Lietotāja definēta papildus ģeotelpiskā vienība (citi meža biotopi un/vai meža tipi)</v>
      </c>
      <c r="D105" s="326"/>
      <c r="E105" s="213">
        <f>'2. Datu ievade'!E25</f>
        <v>0</v>
      </c>
      <c r="F105" s="214">
        <f>'2. Datu ievade'!H25</f>
        <v>0</v>
      </c>
      <c r="H105" s="231">
        <f>IF(AND($E105&gt;0,$F105&gt;0),'2. Datu ievade'!R25,0)</f>
        <v>0</v>
      </c>
      <c r="I105" s="214">
        <f t="shared" si="197"/>
        <v>0</v>
      </c>
      <c r="J105" s="232">
        <f t="shared" si="198"/>
        <v>0</v>
      </c>
      <c r="K105" s="266">
        <f>IF(H105&gt;0,'3. Finanšu-statistiskās konst.'!$C$20*'3. Finanšu-statistiskās konst.'!$C$6,0)</f>
        <v>0</v>
      </c>
      <c r="L105" s="214">
        <f t="shared" si="199"/>
        <v>0</v>
      </c>
      <c r="M105" s="216">
        <f t="shared" si="200"/>
        <v>0</v>
      </c>
      <c r="N105" s="214">
        <f t="shared" si="201"/>
        <v>0</v>
      </c>
      <c r="P105" s="214">
        <f>IF(AND($E105&gt;0,$F105&gt;0),'2. Datu ievade'!S25,0)</f>
        <v>0</v>
      </c>
      <c r="Q105" s="216">
        <f t="shared" si="202"/>
        <v>0</v>
      </c>
      <c r="R105" s="214">
        <f t="shared" si="203"/>
        <v>0</v>
      </c>
      <c r="S105" s="214">
        <f>IF(P105&gt;0,'3. Finanšu-statistiskās konst.'!$C$21*'3. Finanšu-statistiskās konst.'!$C$6,0)</f>
        <v>0</v>
      </c>
      <c r="T105" s="214">
        <f t="shared" si="204"/>
        <v>0</v>
      </c>
      <c r="U105" s="216">
        <f t="shared" si="205"/>
        <v>0</v>
      </c>
      <c r="V105" s="214">
        <f t="shared" si="206"/>
        <v>0</v>
      </c>
      <c r="X105" s="214">
        <f>IF(AND($E105&gt;0,$F105&gt;0),'2. Datu ievade'!T25,0)</f>
        <v>0</v>
      </c>
      <c r="Y105" s="214">
        <f>IF(X105&gt;0,X105*$E105*$F105*'3. Finanšu-statistiskās konst.'!C$12,0)</f>
        <v>0</v>
      </c>
      <c r="Z105" s="214">
        <f t="shared" si="207"/>
        <v>0</v>
      </c>
      <c r="AB105" s="214">
        <f>IF(AND($E105&gt;0,$F105&gt;0),'2. Datu ievade'!U25,0)</f>
        <v>0</v>
      </c>
      <c r="AC105" s="216">
        <f t="shared" si="208"/>
        <v>0</v>
      </c>
      <c r="AD105" s="214">
        <f t="shared" si="209"/>
        <v>0</v>
      </c>
      <c r="AE105" s="214">
        <f>IF(AB105&gt;0,'3. Finanšu-statistiskās konst.'!$C$22*'3. Finanšu-statistiskās konst.'!$C$6,0)</f>
        <v>0</v>
      </c>
      <c r="AF105" s="214">
        <f t="shared" si="210"/>
        <v>0</v>
      </c>
      <c r="AG105" s="216">
        <f t="shared" si="211"/>
        <v>0</v>
      </c>
      <c r="AH105" s="214">
        <f t="shared" si="212"/>
        <v>0</v>
      </c>
      <c r="AJ105" s="214">
        <f>IF(AND($E105&gt;0,$F105&gt;0),'2. Datu ievade'!W25,0)</f>
        <v>0</v>
      </c>
      <c r="AK105" s="214">
        <f>IF(AJ105&gt;0,AJ105*$E105*'2. Datu ievade'!V25,0)</f>
        <v>0</v>
      </c>
      <c r="AL105" s="214">
        <f>IF(AJ105&gt;0,AK105*'3. Finanšu-statistiskās konst.'!C$13*'3. Finanšu-statistiskās konst.'!$C$6,0)</f>
        <v>0</v>
      </c>
      <c r="AM105" s="214">
        <f t="shared" si="213"/>
        <v>0</v>
      </c>
      <c r="AO105" s="233">
        <f>IF(AND($E105&gt;0,$F105&gt;0),'2. Datu ievade'!X25,0)</f>
        <v>0</v>
      </c>
      <c r="AP105" s="214">
        <f>IF(AND($E105&gt;0,$F105&gt;0),'2. Datu ievade'!T25,0)</f>
        <v>0</v>
      </c>
      <c r="AQ105" s="214">
        <f t="shared" si="214"/>
        <v>0</v>
      </c>
      <c r="AR105" s="216">
        <f t="shared" si="215"/>
        <v>0</v>
      </c>
      <c r="AS105" s="214">
        <f t="shared" si="216"/>
        <v>0</v>
      </c>
      <c r="AT105" s="214">
        <f>IF(AQ105&gt;0,'3. Finanšu-statistiskās konst.'!$C$23*'3. Finanšu-statistiskās konst.'!$C$6,0)</f>
        <v>0</v>
      </c>
      <c r="AU105" s="214">
        <f t="shared" si="217"/>
        <v>0</v>
      </c>
      <c r="AV105" s="216">
        <f t="shared" si="218"/>
        <v>0</v>
      </c>
      <c r="AW105" s="214">
        <f t="shared" si="219"/>
        <v>0</v>
      </c>
      <c r="AY105" s="214">
        <f>IF(AND($E105&gt;0,$F105&gt;0),'2. Datu ievade'!Y25,0)</f>
        <v>0</v>
      </c>
      <c r="AZ105" s="216">
        <f t="shared" si="220"/>
        <v>0</v>
      </c>
      <c r="BA105" s="214">
        <f t="shared" si="221"/>
        <v>0</v>
      </c>
      <c r="BB105" s="214">
        <f>IF(AY105&gt;0,'3. Finanšu-statistiskās konst.'!$C$24*'3. Finanšu-statistiskās konst.'!$C$6,0)</f>
        <v>0</v>
      </c>
      <c r="BC105" s="214">
        <f t="shared" si="222"/>
        <v>0</v>
      </c>
      <c r="BD105" s="216">
        <f t="shared" si="223"/>
        <v>0</v>
      </c>
      <c r="BE105" s="214">
        <f t="shared" si="224"/>
        <v>0</v>
      </c>
      <c r="BG105" s="214">
        <f>IF(AND($E105&gt;0,$F105&gt;0),'2. Datu ievade'!Z25,0)</f>
        <v>0</v>
      </c>
      <c r="BH105" s="216">
        <f t="shared" si="225"/>
        <v>0</v>
      </c>
      <c r="BI105" s="214">
        <f t="shared" si="226"/>
        <v>0</v>
      </c>
      <c r="BJ105" s="266">
        <f>IF(BG105&gt;0,'3. Finanšu-statistiskās konst.'!$C$25*'3. Finanšu-statistiskās konst.'!$C$6,0)</f>
        <v>0</v>
      </c>
      <c r="BK105" s="214">
        <f t="shared" si="227"/>
        <v>0</v>
      </c>
      <c r="BL105" s="216">
        <f t="shared" si="228"/>
        <v>0</v>
      </c>
      <c r="BM105" s="214">
        <f t="shared" si="229"/>
        <v>0</v>
      </c>
      <c r="BO105" s="214">
        <f>IF(AND($E105&gt;0,$F105&gt;0),'2. Datu ievade'!AA25,0)</f>
        <v>0</v>
      </c>
      <c r="BP105" s="216">
        <f t="shared" si="230"/>
        <v>0</v>
      </c>
      <c r="BQ105" s="214">
        <f t="shared" si="231"/>
        <v>0</v>
      </c>
      <c r="BR105" s="214">
        <f>IF(BO105&gt;0,'3. Finanšu-statistiskās konst.'!$C$28*'3. Finanšu-statistiskās konst.'!$C$6,0)</f>
        <v>0</v>
      </c>
      <c r="BS105" s="214">
        <f t="shared" si="232"/>
        <v>0</v>
      </c>
      <c r="BT105" s="216">
        <f t="shared" si="233"/>
        <v>0</v>
      </c>
      <c r="BU105" s="214">
        <f t="shared" si="234"/>
        <v>0</v>
      </c>
      <c r="BW105" s="214">
        <f>IF(AND($E105&gt;0,$F105&gt;0),'2. Datu ievade'!S25,0)</f>
        <v>0</v>
      </c>
      <c r="BX105" s="216">
        <f t="shared" si="235"/>
        <v>0</v>
      </c>
      <c r="BY105" s="214">
        <f t="shared" si="236"/>
        <v>0</v>
      </c>
      <c r="BZ105" s="214">
        <f>IF(BW105&gt;0,'3. Finanšu-statistiskās konst.'!$C$21*'3. Finanšu-statistiskās konst.'!$C$6,0)</f>
        <v>0</v>
      </c>
      <c r="CA105" s="214">
        <f t="shared" si="237"/>
        <v>0</v>
      </c>
      <c r="CB105" s="214">
        <f t="shared" si="238"/>
        <v>0</v>
      </c>
      <c r="CC105" s="214">
        <f t="shared" si="239"/>
        <v>0</v>
      </c>
      <c r="CE105" s="214">
        <f>IF(AND($E105&gt;0,$F105&gt;0),'2. Datu ievade'!AB25,0)</f>
        <v>0</v>
      </c>
      <c r="CF105" s="216">
        <f t="shared" si="240"/>
        <v>0</v>
      </c>
      <c r="CG105" s="214">
        <f t="shared" si="241"/>
        <v>0</v>
      </c>
      <c r="CH105" s="214">
        <f>IF(CE105&gt;0,'3. Finanšu-statistiskās konst.'!$C$29*'3. Finanšu-statistiskās konst.'!$C$6,0)</f>
        <v>0</v>
      </c>
      <c r="CI105" s="214">
        <f t="shared" si="242"/>
        <v>0</v>
      </c>
      <c r="CJ105" s="216">
        <f t="shared" si="243"/>
        <v>0</v>
      </c>
      <c r="CK105" s="214">
        <f t="shared" si="244"/>
        <v>0</v>
      </c>
      <c r="CM105" s="231">
        <f>IF(AND($E105&gt;0,$F105&gt;0),'2. Datu ievade'!AC25,0)</f>
        <v>0</v>
      </c>
      <c r="CN105" s="216">
        <f t="shared" si="245"/>
        <v>0</v>
      </c>
      <c r="CO105" s="232">
        <f t="shared" si="246"/>
        <v>0</v>
      </c>
      <c r="CP105" s="214">
        <f>IF(CM105&gt;0,'3. Finanšu-statistiskās konst.'!$C$30*'3. Finanšu-statistiskās konst.'!$C$6,0)</f>
        <v>0</v>
      </c>
      <c r="CQ105" s="214">
        <f t="shared" si="247"/>
        <v>0</v>
      </c>
      <c r="CR105" s="216">
        <f t="shared" si="248"/>
        <v>0</v>
      </c>
      <c r="CS105" s="214">
        <f t="shared" si="249"/>
        <v>0</v>
      </c>
      <c r="CU105" s="214">
        <f t="shared" si="250"/>
        <v>0</v>
      </c>
      <c r="CV105" s="214">
        <f>IF(AND($E105&gt;0,$F105&gt;0),'2. Datu ievade'!AD25,0)</f>
        <v>0</v>
      </c>
      <c r="CX105" s="214">
        <f t="shared" si="251"/>
        <v>0</v>
      </c>
      <c r="CY105" s="214">
        <f>IF(AND($E105&gt;0,$F105&gt;0),'2. Datu ievade'!AE25,0)</f>
        <v>0</v>
      </c>
      <c r="DA105" s="214">
        <f t="shared" si="252"/>
        <v>0</v>
      </c>
      <c r="DB105" s="214">
        <f>IF(AND($E105&gt;0,$F105&gt;0),'2. Datu ievade'!AF25,0)</f>
        <v>0</v>
      </c>
    </row>
    <row r="106" spans="2:106" ht="14.25" customHeight="1" x14ac:dyDescent="0.25">
      <c r="B106" s="328"/>
      <c r="C106" s="330" t="str">
        <f>'2. Datu ievade'!C26:D26</f>
        <v>Lietotāja definēta papildus ģeotelpiskā vienība (citi meža biotopi un/vai meža tipi)</v>
      </c>
      <c r="D106" s="326"/>
      <c r="E106" s="213">
        <f>'2. Datu ievade'!E26</f>
        <v>0</v>
      </c>
      <c r="F106" s="214">
        <f>'2. Datu ievade'!H26</f>
        <v>0</v>
      </c>
      <c r="H106" s="231">
        <f>IF(AND($E106&gt;0,$F106&gt;0),'2. Datu ievade'!R26,0)</f>
        <v>0</v>
      </c>
      <c r="I106" s="214">
        <f t="shared" si="197"/>
        <v>0</v>
      </c>
      <c r="J106" s="232">
        <f t="shared" si="198"/>
        <v>0</v>
      </c>
      <c r="K106" s="266">
        <f>IF(H106&gt;0,'3. Finanšu-statistiskās konst.'!$C$20*'3. Finanšu-statistiskās konst.'!$C$6,0)</f>
        <v>0</v>
      </c>
      <c r="L106" s="214">
        <f t="shared" si="199"/>
        <v>0</v>
      </c>
      <c r="M106" s="216">
        <f t="shared" si="200"/>
        <v>0</v>
      </c>
      <c r="N106" s="214">
        <f t="shared" si="201"/>
        <v>0</v>
      </c>
      <c r="P106" s="214">
        <f>IF(AND($E106&gt;0,$F106&gt;0),'2. Datu ievade'!S26,0)</f>
        <v>0</v>
      </c>
      <c r="Q106" s="216">
        <f t="shared" si="202"/>
        <v>0</v>
      </c>
      <c r="R106" s="214">
        <f t="shared" si="203"/>
        <v>0</v>
      </c>
      <c r="S106" s="214">
        <f>IF(P106&gt;0,'3. Finanšu-statistiskās konst.'!$C$21*'3. Finanšu-statistiskās konst.'!$C$6,0)</f>
        <v>0</v>
      </c>
      <c r="T106" s="214">
        <f t="shared" si="204"/>
        <v>0</v>
      </c>
      <c r="U106" s="216">
        <f t="shared" si="205"/>
        <v>0</v>
      </c>
      <c r="V106" s="214">
        <f t="shared" si="206"/>
        <v>0</v>
      </c>
      <c r="X106" s="214">
        <f>IF(AND($E106&gt;0,$F106&gt;0),'2. Datu ievade'!T26,0)</f>
        <v>0</v>
      </c>
      <c r="Y106" s="214">
        <f>IF(X106&gt;0,X106*$E106*$F106*'3. Finanšu-statistiskās konst.'!C$12,0)</f>
        <v>0</v>
      </c>
      <c r="Z106" s="214">
        <f t="shared" si="207"/>
        <v>0</v>
      </c>
      <c r="AB106" s="214">
        <f>IF(AND($E106&gt;0,$F106&gt;0),'2. Datu ievade'!U26,0)</f>
        <v>0</v>
      </c>
      <c r="AC106" s="216">
        <f t="shared" si="208"/>
        <v>0</v>
      </c>
      <c r="AD106" s="214">
        <f t="shared" si="209"/>
        <v>0</v>
      </c>
      <c r="AE106" s="214">
        <f>IF(AB106&gt;0,'3. Finanšu-statistiskās konst.'!$C$22*'3. Finanšu-statistiskās konst.'!$C$6,0)</f>
        <v>0</v>
      </c>
      <c r="AF106" s="214">
        <f t="shared" si="210"/>
        <v>0</v>
      </c>
      <c r="AG106" s="216">
        <f t="shared" si="211"/>
        <v>0</v>
      </c>
      <c r="AH106" s="214">
        <f t="shared" si="212"/>
        <v>0</v>
      </c>
      <c r="AJ106" s="214">
        <f>IF(AND($E106&gt;0,$F106&gt;0),'2. Datu ievade'!W26,0)</f>
        <v>0</v>
      </c>
      <c r="AK106" s="214">
        <f>IF(AJ106&gt;0,AJ106*$E106*'2. Datu ievade'!V26,0)</f>
        <v>0</v>
      </c>
      <c r="AL106" s="214">
        <f>IF(AJ106&gt;0,AK106*'3. Finanšu-statistiskās konst.'!C$13*'3. Finanšu-statistiskās konst.'!$C$6,0)</f>
        <v>0</v>
      </c>
      <c r="AM106" s="214">
        <f t="shared" si="213"/>
        <v>0</v>
      </c>
      <c r="AO106" s="233">
        <f>IF(AND($E106&gt;0,$F106&gt;0),'2. Datu ievade'!X26,0)</f>
        <v>0</v>
      </c>
      <c r="AP106" s="214">
        <f>IF(AND($E106&gt;0,$F106&gt;0),'2. Datu ievade'!T26,0)</f>
        <v>0</v>
      </c>
      <c r="AQ106" s="214">
        <f t="shared" si="214"/>
        <v>0</v>
      </c>
      <c r="AR106" s="216">
        <f t="shared" si="215"/>
        <v>0</v>
      </c>
      <c r="AS106" s="214">
        <f t="shared" si="216"/>
        <v>0</v>
      </c>
      <c r="AT106" s="214">
        <f>IF(AQ106&gt;0,'3. Finanšu-statistiskās konst.'!$C$23*'3. Finanšu-statistiskās konst.'!$C$6,0)</f>
        <v>0</v>
      </c>
      <c r="AU106" s="214">
        <f t="shared" si="217"/>
        <v>0</v>
      </c>
      <c r="AV106" s="216">
        <f t="shared" si="218"/>
        <v>0</v>
      </c>
      <c r="AW106" s="214">
        <f t="shared" si="219"/>
        <v>0</v>
      </c>
      <c r="AY106" s="214">
        <f>IF(AND($E106&gt;0,$F106&gt;0),'2. Datu ievade'!Y26,0)</f>
        <v>0</v>
      </c>
      <c r="AZ106" s="216">
        <f t="shared" si="220"/>
        <v>0</v>
      </c>
      <c r="BA106" s="214">
        <f t="shared" si="221"/>
        <v>0</v>
      </c>
      <c r="BB106" s="214">
        <f>IF(AY106&gt;0,'3. Finanšu-statistiskās konst.'!$C$24*'3. Finanšu-statistiskās konst.'!$C$6,0)</f>
        <v>0</v>
      </c>
      <c r="BC106" s="214">
        <f t="shared" si="222"/>
        <v>0</v>
      </c>
      <c r="BD106" s="216">
        <f t="shared" si="223"/>
        <v>0</v>
      </c>
      <c r="BE106" s="214">
        <f t="shared" si="224"/>
        <v>0</v>
      </c>
      <c r="BG106" s="214">
        <f>IF(AND($E106&gt;0,$F106&gt;0),'2. Datu ievade'!Z26,0)</f>
        <v>0</v>
      </c>
      <c r="BH106" s="216">
        <f t="shared" si="225"/>
        <v>0</v>
      </c>
      <c r="BI106" s="214">
        <f t="shared" si="226"/>
        <v>0</v>
      </c>
      <c r="BJ106" s="266">
        <f>IF(BG106&gt;0,'3. Finanšu-statistiskās konst.'!$C$25*'3. Finanšu-statistiskās konst.'!$C$6,0)</f>
        <v>0</v>
      </c>
      <c r="BK106" s="214">
        <f t="shared" si="227"/>
        <v>0</v>
      </c>
      <c r="BL106" s="216">
        <f t="shared" si="228"/>
        <v>0</v>
      </c>
      <c r="BM106" s="214">
        <f t="shared" si="229"/>
        <v>0</v>
      </c>
      <c r="BO106" s="214">
        <f>IF(AND($E106&gt;0,$F106&gt;0),'2. Datu ievade'!AA26,0)</f>
        <v>0</v>
      </c>
      <c r="BP106" s="216">
        <f t="shared" si="230"/>
        <v>0</v>
      </c>
      <c r="BQ106" s="214">
        <f t="shared" si="231"/>
        <v>0</v>
      </c>
      <c r="BR106" s="214">
        <f>IF(BO106&gt;0,'3. Finanšu-statistiskās konst.'!$C$28*'3. Finanšu-statistiskās konst.'!$C$6,0)</f>
        <v>0</v>
      </c>
      <c r="BS106" s="214">
        <f t="shared" si="232"/>
        <v>0</v>
      </c>
      <c r="BT106" s="216">
        <f t="shared" si="233"/>
        <v>0</v>
      </c>
      <c r="BU106" s="214">
        <f t="shared" si="234"/>
        <v>0</v>
      </c>
      <c r="BW106" s="214">
        <f>IF(AND($E106&gt;0,$F106&gt;0),'2. Datu ievade'!S26,0)</f>
        <v>0</v>
      </c>
      <c r="BX106" s="216">
        <f t="shared" si="235"/>
        <v>0</v>
      </c>
      <c r="BY106" s="214">
        <f t="shared" si="236"/>
        <v>0</v>
      </c>
      <c r="BZ106" s="214">
        <f>IF(BW106&gt;0,'3. Finanšu-statistiskās konst.'!$C$21*'3. Finanšu-statistiskās konst.'!$C$6,0)</f>
        <v>0</v>
      </c>
      <c r="CA106" s="214">
        <f t="shared" si="237"/>
        <v>0</v>
      </c>
      <c r="CB106" s="214">
        <f t="shared" si="238"/>
        <v>0</v>
      </c>
      <c r="CC106" s="214">
        <f t="shared" si="239"/>
        <v>0</v>
      </c>
      <c r="CE106" s="214">
        <f>IF(AND($E106&gt;0,$F106&gt;0),'2. Datu ievade'!AB26,0)</f>
        <v>0</v>
      </c>
      <c r="CF106" s="216">
        <f t="shared" si="240"/>
        <v>0</v>
      </c>
      <c r="CG106" s="214">
        <f t="shared" si="241"/>
        <v>0</v>
      </c>
      <c r="CH106" s="214">
        <f>IF(CE106&gt;0,'3. Finanšu-statistiskās konst.'!$C$29*'3. Finanšu-statistiskās konst.'!$C$6,0)</f>
        <v>0</v>
      </c>
      <c r="CI106" s="214">
        <f t="shared" si="242"/>
        <v>0</v>
      </c>
      <c r="CJ106" s="216">
        <f t="shared" si="243"/>
        <v>0</v>
      </c>
      <c r="CK106" s="214">
        <f t="shared" si="244"/>
        <v>0</v>
      </c>
      <c r="CM106" s="231">
        <f>IF(AND($E106&gt;0,$F106&gt;0),'2. Datu ievade'!AC26,0)</f>
        <v>0</v>
      </c>
      <c r="CN106" s="216">
        <f t="shared" si="245"/>
        <v>0</v>
      </c>
      <c r="CO106" s="232">
        <f t="shared" si="246"/>
        <v>0</v>
      </c>
      <c r="CP106" s="214">
        <f>IF(CM106&gt;0,'3. Finanšu-statistiskās konst.'!$C$30*'3. Finanšu-statistiskās konst.'!$C$6,0)</f>
        <v>0</v>
      </c>
      <c r="CQ106" s="214">
        <f t="shared" si="247"/>
        <v>0</v>
      </c>
      <c r="CR106" s="216">
        <f t="shared" si="248"/>
        <v>0</v>
      </c>
      <c r="CS106" s="214">
        <f t="shared" si="249"/>
        <v>0</v>
      </c>
      <c r="CU106" s="214">
        <f t="shared" si="250"/>
        <v>0</v>
      </c>
      <c r="CV106" s="214">
        <f>IF(AND($E106&gt;0,$F106&gt;0),'2. Datu ievade'!AD26,0)</f>
        <v>0</v>
      </c>
      <c r="CX106" s="214">
        <f t="shared" si="251"/>
        <v>0</v>
      </c>
      <c r="CY106" s="214">
        <f>IF(AND($E106&gt;0,$F106&gt;0),'2. Datu ievade'!AE26,0)</f>
        <v>0</v>
      </c>
      <c r="DA106" s="214">
        <f t="shared" si="252"/>
        <v>0</v>
      </c>
      <c r="DB106" s="214">
        <f>IF(AND($E106&gt;0,$F106&gt;0),'2. Datu ievade'!AF26,0)</f>
        <v>0</v>
      </c>
    </row>
    <row r="107" spans="2:106" ht="14.25" customHeight="1" x14ac:dyDescent="0.25">
      <c r="B107" s="329" t="str">
        <f>'2. Datu ievade'!B28:D28</f>
        <v>Ruderāli zālāji</v>
      </c>
      <c r="C107" s="330" t="str">
        <f>'2. Datu ievade'!C27:D27</f>
        <v>Lietotāja definēta papildus ģeotelpiskā vienība (citi meža biotopi un/vai meža tipi)</v>
      </c>
      <c r="D107" s="326"/>
      <c r="E107" s="213">
        <f>'2. Datu ievade'!E27</f>
        <v>0</v>
      </c>
      <c r="F107" s="214">
        <f>'2. Datu ievade'!H27</f>
        <v>0</v>
      </c>
      <c r="H107" s="231">
        <f>IF(AND($E107&gt;0,$F107&gt;0),'2. Datu ievade'!R27,0)</f>
        <v>0</v>
      </c>
      <c r="I107" s="214">
        <f t="shared" si="197"/>
        <v>0</v>
      </c>
      <c r="J107" s="232">
        <f t="shared" si="198"/>
        <v>0</v>
      </c>
      <c r="K107" s="266">
        <f>IF(H107&gt;0,'3. Finanšu-statistiskās konst.'!$C$20*'3. Finanšu-statistiskās konst.'!$C$6,0)</f>
        <v>0</v>
      </c>
      <c r="L107" s="214">
        <f t="shared" si="199"/>
        <v>0</v>
      </c>
      <c r="M107" s="216">
        <f t="shared" si="200"/>
        <v>0</v>
      </c>
      <c r="N107" s="214">
        <f t="shared" si="201"/>
        <v>0</v>
      </c>
      <c r="P107" s="214">
        <f>IF(AND($E107&gt;0,$F107&gt;0),'2. Datu ievade'!S27,0)</f>
        <v>0</v>
      </c>
      <c r="Q107" s="216">
        <f t="shared" si="202"/>
        <v>0</v>
      </c>
      <c r="R107" s="214">
        <f t="shared" si="203"/>
        <v>0</v>
      </c>
      <c r="S107" s="214">
        <f>IF(P107&gt;0,'3. Finanšu-statistiskās konst.'!$C$21*'3. Finanšu-statistiskās konst.'!$C$6,0)</f>
        <v>0</v>
      </c>
      <c r="T107" s="214">
        <f t="shared" si="204"/>
        <v>0</v>
      </c>
      <c r="U107" s="216">
        <f t="shared" si="205"/>
        <v>0</v>
      </c>
      <c r="V107" s="214">
        <f t="shared" si="206"/>
        <v>0</v>
      </c>
      <c r="X107" s="214">
        <f>IF(AND($E107&gt;0,$F107&gt;0),'2. Datu ievade'!T27,0)</f>
        <v>0</v>
      </c>
      <c r="Y107" s="214">
        <f>IF(X107&gt;0,X107*$E107*$F107*'3. Finanšu-statistiskās konst.'!C$12,0)</f>
        <v>0</v>
      </c>
      <c r="Z107" s="214">
        <f t="shared" si="207"/>
        <v>0</v>
      </c>
      <c r="AB107" s="214">
        <f>IF(AND($E107&gt;0,$F107&gt;0),'2. Datu ievade'!U27,0)</f>
        <v>0</v>
      </c>
      <c r="AC107" s="216">
        <f t="shared" si="208"/>
        <v>0</v>
      </c>
      <c r="AD107" s="214">
        <f t="shared" si="209"/>
        <v>0</v>
      </c>
      <c r="AE107" s="214">
        <f>IF(AB107&gt;0,'3. Finanšu-statistiskās konst.'!$C$22*'3. Finanšu-statistiskās konst.'!$C$6,0)</f>
        <v>0</v>
      </c>
      <c r="AF107" s="214">
        <f t="shared" si="210"/>
        <v>0</v>
      </c>
      <c r="AG107" s="216">
        <f t="shared" si="211"/>
        <v>0</v>
      </c>
      <c r="AH107" s="214">
        <f t="shared" si="212"/>
        <v>0</v>
      </c>
      <c r="AJ107" s="214">
        <f>IF(AND($E107&gt;0,$F107&gt;0),'2. Datu ievade'!W27,0)</f>
        <v>0</v>
      </c>
      <c r="AK107" s="214">
        <f>IF(AJ107&gt;0,AJ107*$E107*'2. Datu ievade'!V27,0)</f>
        <v>0</v>
      </c>
      <c r="AL107" s="214">
        <f>IF(AJ107&gt;0,AK107*'3. Finanšu-statistiskās konst.'!C$13*'3. Finanšu-statistiskās konst.'!$C$6,0)</f>
        <v>0</v>
      </c>
      <c r="AM107" s="214">
        <f t="shared" si="213"/>
        <v>0</v>
      </c>
      <c r="AO107" s="233">
        <f>IF(AND($E107&gt;0,$F107&gt;0),'2. Datu ievade'!X27,0)</f>
        <v>0</v>
      </c>
      <c r="AP107" s="214">
        <f>IF(AND($E107&gt;0,$F107&gt;0),'2. Datu ievade'!T27,0)</f>
        <v>0</v>
      </c>
      <c r="AQ107" s="214">
        <f t="shared" si="214"/>
        <v>0</v>
      </c>
      <c r="AR107" s="216">
        <f t="shared" si="215"/>
        <v>0</v>
      </c>
      <c r="AS107" s="214">
        <f t="shared" si="216"/>
        <v>0</v>
      </c>
      <c r="AT107" s="214">
        <f>IF(AQ107&gt;0,'3. Finanšu-statistiskās konst.'!$C$23*'3. Finanšu-statistiskās konst.'!$C$6,0)</f>
        <v>0</v>
      </c>
      <c r="AU107" s="214">
        <f t="shared" si="217"/>
        <v>0</v>
      </c>
      <c r="AV107" s="216">
        <f t="shared" si="218"/>
        <v>0</v>
      </c>
      <c r="AW107" s="214">
        <f t="shared" si="219"/>
        <v>0</v>
      </c>
      <c r="AY107" s="214">
        <f>IF(AND($E107&gt;0,$F107&gt;0),'2. Datu ievade'!Y27,0)</f>
        <v>0</v>
      </c>
      <c r="AZ107" s="216">
        <f t="shared" si="220"/>
        <v>0</v>
      </c>
      <c r="BA107" s="214">
        <f t="shared" si="221"/>
        <v>0</v>
      </c>
      <c r="BB107" s="214">
        <f>IF(AY107&gt;0,'3. Finanšu-statistiskās konst.'!$C$24*'3. Finanšu-statistiskās konst.'!$C$6,0)</f>
        <v>0</v>
      </c>
      <c r="BC107" s="214">
        <f t="shared" si="222"/>
        <v>0</v>
      </c>
      <c r="BD107" s="216">
        <f t="shared" si="223"/>
        <v>0</v>
      </c>
      <c r="BE107" s="214">
        <f t="shared" si="224"/>
        <v>0</v>
      </c>
      <c r="BG107" s="214">
        <f>IF(AND($E107&gt;0,$F107&gt;0),'2. Datu ievade'!Z27,0)</f>
        <v>0</v>
      </c>
      <c r="BH107" s="216">
        <f t="shared" si="225"/>
        <v>0</v>
      </c>
      <c r="BI107" s="214">
        <f t="shared" si="226"/>
        <v>0</v>
      </c>
      <c r="BJ107" s="266">
        <f>IF(BG107&gt;0,'3. Finanšu-statistiskās konst.'!$C$25*'3. Finanšu-statistiskās konst.'!$C$6,0)</f>
        <v>0</v>
      </c>
      <c r="BK107" s="214">
        <f t="shared" si="227"/>
        <v>0</v>
      </c>
      <c r="BL107" s="216">
        <f t="shared" si="228"/>
        <v>0</v>
      </c>
      <c r="BM107" s="214">
        <f t="shared" si="229"/>
        <v>0</v>
      </c>
      <c r="BO107" s="214">
        <f>IF(AND($E107&gt;0,$F107&gt;0),'2. Datu ievade'!AA27,0)</f>
        <v>0</v>
      </c>
      <c r="BP107" s="216">
        <f t="shared" si="230"/>
        <v>0</v>
      </c>
      <c r="BQ107" s="214">
        <f t="shared" si="231"/>
        <v>0</v>
      </c>
      <c r="BR107" s="214">
        <f>IF(BO107&gt;0,'3. Finanšu-statistiskās konst.'!$C$28*'3. Finanšu-statistiskās konst.'!$C$6,0)</f>
        <v>0</v>
      </c>
      <c r="BS107" s="214">
        <f t="shared" si="232"/>
        <v>0</v>
      </c>
      <c r="BT107" s="216">
        <f t="shared" si="233"/>
        <v>0</v>
      </c>
      <c r="BU107" s="214">
        <f t="shared" si="234"/>
        <v>0</v>
      </c>
      <c r="BW107" s="214">
        <f>IF(AND($E107&gt;0,$F107&gt;0),'2. Datu ievade'!S27,0)</f>
        <v>0</v>
      </c>
      <c r="BX107" s="216">
        <f t="shared" si="235"/>
        <v>0</v>
      </c>
      <c r="BY107" s="214">
        <f t="shared" si="236"/>
        <v>0</v>
      </c>
      <c r="BZ107" s="214">
        <f>IF(BW107&gt;0,'3. Finanšu-statistiskās konst.'!$C$21*'3. Finanšu-statistiskās konst.'!$C$6,0)</f>
        <v>0</v>
      </c>
      <c r="CA107" s="214">
        <f t="shared" si="237"/>
        <v>0</v>
      </c>
      <c r="CB107" s="214">
        <f t="shared" si="238"/>
        <v>0</v>
      </c>
      <c r="CC107" s="214">
        <f t="shared" si="239"/>
        <v>0</v>
      </c>
      <c r="CE107" s="214">
        <f>IF(AND($E107&gt;0,$F107&gt;0),'2. Datu ievade'!AB27,0)</f>
        <v>0</v>
      </c>
      <c r="CF107" s="216">
        <f t="shared" si="240"/>
        <v>0</v>
      </c>
      <c r="CG107" s="214">
        <f t="shared" si="241"/>
        <v>0</v>
      </c>
      <c r="CH107" s="214">
        <f>IF(CE107&gt;0,'3. Finanšu-statistiskās konst.'!$C$29*'3. Finanšu-statistiskās konst.'!$C$6,0)</f>
        <v>0</v>
      </c>
      <c r="CI107" s="214">
        <f t="shared" si="242"/>
        <v>0</v>
      </c>
      <c r="CJ107" s="216">
        <f t="shared" si="243"/>
        <v>0</v>
      </c>
      <c r="CK107" s="214">
        <f t="shared" si="244"/>
        <v>0</v>
      </c>
      <c r="CM107" s="231">
        <f>IF(AND($E107&gt;0,$F107&gt;0),'2. Datu ievade'!AC27,0)</f>
        <v>0</v>
      </c>
      <c r="CN107" s="216">
        <f t="shared" si="245"/>
        <v>0</v>
      </c>
      <c r="CO107" s="232">
        <f t="shared" si="246"/>
        <v>0</v>
      </c>
      <c r="CP107" s="214">
        <f>IF(CM107&gt;0,'3. Finanšu-statistiskās konst.'!$C$30*'3. Finanšu-statistiskās konst.'!$C$6,0)</f>
        <v>0</v>
      </c>
      <c r="CQ107" s="214">
        <f t="shared" si="247"/>
        <v>0</v>
      </c>
      <c r="CR107" s="216">
        <f t="shared" si="248"/>
        <v>0</v>
      </c>
      <c r="CS107" s="214">
        <f t="shared" si="249"/>
        <v>0</v>
      </c>
      <c r="CU107" s="214">
        <f t="shared" si="250"/>
        <v>0</v>
      </c>
      <c r="CV107" s="214">
        <f>IF(AND($E107&gt;0,$F107&gt;0),'2. Datu ievade'!AD27,0)</f>
        <v>0</v>
      </c>
      <c r="CX107" s="214">
        <f t="shared" si="251"/>
        <v>0</v>
      </c>
      <c r="CY107" s="214">
        <f>IF(AND($E107&gt;0,$F107&gt;0),'2. Datu ievade'!AE27,0)</f>
        <v>0</v>
      </c>
      <c r="DA107" s="214">
        <f t="shared" si="252"/>
        <v>0</v>
      </c>
      <c r="DB107" s="214">
        <f>IF(AND($E107&gt;0,$F107&gt;0),'2. Datu ievade'!AF27,0)</f>
        <v>0</v>
      </c>
    </row>
    <row r="108" spans="2:106" ht="14.25" customHeight="1" x14ac:dyDescent="0.25">
      <c r="B108" s="296" t="str">
        <f>'2. Datu ievade'!B28:D28</f>
        <v>Ruderāli zālāji</v>
      </c>
      <c r="C108" s="333">
        <f>'2. Datu ievade'!B28:D28</f>
        <v>0</v>
      </c>
      <c r="D108" s="297"/>
      <c r="E108" s="213">
        <f>'2. Datu ievade'!E28</f>
        <v>1</v>
      </c>
      <c r="F108" s="214">
        <f>'2. Datu ievade'!H28</f>
        <v>2</v>
      </c>
      <c r="H108" s="231">
        <f>IF(AND($E108&gt;0,$F108&gt;0),'2. Datu ievade'!R28,0)</f>
        <v>1</v>
      </c>
      <c r="I108" s="214">
        <f t="shared" si="197"/>
        <v>86.4</v>
      </c>
      <c r="J108" s="232">
        <f t="shared" si="198"/>
        <v>2</v>
      </c>
      <c r="K108" s="214">
        <f>IF(H108&gt;0,'3. Finanšu-statistiskās konst.'!$C$19*'3. Finanšu-statistiskās konst.'!$C$6,0)</f>
        <v>43.2</v>
      </c>
      <c r="L108" s="214">
        <f t="shared" si="199"/>
        <v>43.2</v>
      </c>
      <c r="M108" s="216">
        <f t="shared" si="200"/>
        <v>86.4</v>
      </c>
      <c r="N108" s="214">
        <f t="shared" si="201"/>
        <v>43.2</v>
      </c>
      <c r="P108" s="214">
        <f>IF(AND($E108&gt;0,$F108&gt;0),'2. Datu ievade'!S28,0)</f>
        <v>0</v>
      </c>
      <c r="Q108" s="216">
        <f t="shared" si="202"/>
        <v>0</v>
      </c>
      <c r="R108" s="214">
        <f t="shared" si="203"/>
        <v>0</v>
      </c>
      <c r="S108" s="214">
        <f>IF(P108&gt;0,'3. Finanšu-statistiskās konst.'!$C$21*'3. Finanšu-statistiskās konst.'!$C$6,0)</f>
        <v>0</v>
      </c>
      <c r="T108" s="214">
        <f t="shared" si="204"/>
        <v>0</v>
      </c>
      <c r="U108" s="216">
        <f t="shared" si="205"/>
        <v>0</v>
      </c>
      <c r="V108" s="214">
        <f t="shared" si="206"/>
        <v>0</v>
      </c>
      <c r="X108" s="214">
        <f>IF(AND($E108&gt;0,$F108&gt;0),'2. Datu ievade'!T28,0)</f>
        <v>0</v>
      </c>
      <c r="Y108" s="214">
        <f>IF(X108&gt;0,X108*$E108*$F108*'3. Finanšu-statistiskās konst.'!C$12,0)</f>
        <v>0</v>
      </c>
      <c r="Z108" s="214">
        <f t="shared" si="207"/>
        <v>0</v>
      </c>
      <c r="AB108" s="214">
        <f>IF(AND($E108&gt;0,$F108&gt;0),'2. Datu ievade'!U28,0)</f>
        <v>0</v>
      </c>
      <c r="AC108" s="216">
        <f t="shared" si="208"/>
        <v>0</v>
      </c>
      <c r="AD108" s="214">
        <f t="shared" si="209"/>
        <v>0</v>
      </c>
      <c r="AE108" s="214">
        <f>IF(AB108&gt;0,'3. Finanšu-statistiskās konst.'!$C$22*'3. Finanšu-statistiskās konst.'!$C$6,0)</f>
        <v>0</v>
      </c>
      <c r="AF108" s="214">
        <f t="shared" si="210"/>
        <v>0</v>
      </c>
      <c r="AG108" s="216">
        <f t="shared" si="211"/>
        <v>0</v>
      </c>
      <c r="AH108" s="214">
        <f t="shared" si="212"/>
        <v>0</v>
      </c>
      <c r="AJ108" s="214">
        <f>IF(AND($E108&gt;0,$F108&gt;0),'2. Datu ievade'!W28,0)</f>
        <v>0</v>
      </c>
      <c r="AK108" s="214">
        <f>IF(AJ108&gt;0,AJ108*$E108*'2. Datu ievade'!V28,0)</f>
        <v>0</v>
      </c>
      <c r="AL108" s="214">
        <f>IF(AJ108&gt;0,AK108*'3. Finanšu-statistiskās konst.'!C$13*'3. Finanšu-statistiskās konst.'!$C$6,0)</f>
        <v>0</v>
      </c>
      <c r="AM108" s="214">
        <f t="shared" si="213"/>
        <v>0</v>
      </c>
      <c r="AO108" s="233">
        <f>IF(AND($E108&gt;0,$F108&gt;0),'2. Datu ievade'!X28,0)</f>
        <v>0</v>
      </c>
      <c r="AP108" s="214">
        <f>IF(AND($E108&gt;0,$F108&gt;0),'2. Datu ievade'!T28,0)</f>
        <v>0</v>
      </c>
      <c r="AQ108" s="214">
        <f t="shared" si="214"/>
        <v>0</v>
      </c>
      <c r="AR108" s="216">
        <f t="shared" si="215"/>
        <v>0</v>
      </c>
      <c r="AS108" s="214">
        <f t="shared" si="216"/>
        <v>0</v>
      </c>
      <c r="AT108" s="214">
        <f>IF(AQ108&gt;0,'3. Finanšu-statistiskās konst.'!$C$23*'3. Finanšu-statistiskās konst.'!$C$6,0)</f>
        <v>0</v>
      </c>
      <c r="AU108" s="214">
        <f t="shared" si="217"/>
        <v>0</v>
      </c>
      <c r="AV108" s="216">
        <f t="shared" si="218"/>
        <v>0</v>
      </c>
      <c r="AW108" s="214">
        <f t="shared" si="219"/>
        <v>0</v>
      </c>
      <c r="AY108" s="214">
        <f>IF(AND($E108&gt;0,$F108&gt;0),'2. Datu ievade'!Y28,0)</f>
        <v>0</v>
      </c>
      <c r="AZ108" s="216">
        <f t="shared" si="220"/>
        <v>0</v>
      </c>
      <c r="BA108" s="214">
        <f t="shared" si="221"/>
        <v>0</v>
      </c>
      <c r="BB108" s="214">
        <f>IF(AY108&gt;0,'3. Finanšu-statistiskās konst.'!$C$24*'3. Finanšu-statistiskās konst.'!$C$6,0)</f>
        <v>0</v>
      </c>
      <c r="BC108" s="214">
        <f t="shared" si="222"/>
        <v>0</v>
      </c>
      <c r="BD108" s="216">
        <f t="shared" si="223"/>
        <v>0</v>
      </c>
      <c r="BE108" s="214">
        <f t="shared" si="224"/>
        <v>0</v>
      </c>
      <c r="BG108" s="214">
        <f>IF(AND($E108&gt;0,$F108&gt;0),'2. Datu ievade'!Z28,0)</f>
        <v>0</v>
      </c>
      <c r="BH108" s="216">
        <f t="shared" si="225"/>
        <v>0</v>
      </c>
      <c r="BI108" s="214">
        <f t="shared" si="226"/>
        <v>0</v>
      </c>
      <c r="BJ108" s="267">
        <f>IF(BG108&gt;0,'3. Finanšu-statistiskās konst.'!$C$27*'3. Finanšu-statistiskās konst.'!$C$6,0)</f>
        <v>0</v>
      </c>
      <c r="BK108" s="214">
        <f t="shared" si="227"/>
        <v>0</v>
      </c>
      <c r="BL108" s="216">
        <f t="shared" si="228"/>
        <v>0</v>
      </c>
      <c r="BM108" s="214">
        <f t="shared" si="229"/>
        <v>0</v>
      </c>
      <c r="BO108" s="214">
        <f>IF(AND($E108&gt;0,$F108&gt;0),'2. Datu ievade'!AA28,0)</f>
        <v>0</v>
      </c>
      <c r="BP108" s="216">
        <f t="shared" si="230"/>
        <v>0</v>
      </c>
      <c r="BQ108" s="214">
        <f t="shared" si="231"/>
        <v>0</v>
      </c>
      <c r="BR108" s="214">
        <f>IF(BO108&gt;0,'3. Finanšu-statistiskās konst.'!$C$28*'3. Finanšu-statistiskās konst.'!$C$6,0)</f>
        <v>0</v>
      </c>
      <c r="BS108" s="214">
        <f t="shared" si="232"/>
        <v>0</v>
      </c>
      <c r="BT108" s="216">
        <f t="shared" si="233"/>
        <v>0</v>
      </c>
      <c r="BU108" s="214">
        <f t="shared" si="234"/>
        <v>0</v>
      </c>
      <c r="BW108" s="214">
        <f>IF(AND($E108&gt;0,$F108&gt;0),'2. Datu ievade'!S28,0)</f>
        <v>0</v>
      </c>
      <c r="BX108" s="216">
        <f t="shared" si="235"/>
        <v>0</v>
      </c>
      <c r="BY108" s="214">
        <f t="shared" si="236"/>
        <v>0</v>
      </c>
      <c r="BZ108" s="214">
        <f>IF(BW108&gt;0,'3. Finanšu-statistiskās konst.'!$C$21*'3. Finanšu-statistiskās konst.'!$C$6,0)</f>
        <v>0</v>
      </c>
      <c r="CA108" s="214">
        <f t="shared" si="237"/>
        <v>0</v>
      </c>
      <c r="CB108" s="214">
        <f t="shared" si="238"/>
        <v>0</v>
      </c>
      <c r="CC108" s="214">
        <f t="shared" si="239"/>
        <v>0</v>
      </c>
      <c r="CE108" s="214">
        <f>IF(AND($E108&gt;0,$F108&gt;0),'2. Datu ievade'!AB28,0)</f>
        <v>0</v>
      </c>
      <c r="CF108" s="216">
        <f t="shared" si="240"/>
        <v>0</v>
      </c>
      <c r="CG108" s="214">
        <f t="shared" si="241"/>
        <v>0</v>
      </c>
      <c r="CH108" s="214">
        <f>IF(CE108&gt;0,'3. Finanšu-statistiskās konst.'!$C$29*'3. Finanšu-statistiskās konst.'!$C$6,0)</f>
        <v>0</v>
      </c>
      <c r="CI108" s="214">
        <f t="shared" si="242"/>
        <v>0</v>
      </c>
      <c r="CJ108" s="216">
        <f t="shared" si="243"/>
        <v>0</v>
      </c>
      <c r="CK108" s="214">
        <f t="shared" si="244"/>
        <v>0</v>
      </c>
      <c r="CM108" s="231">
        <f>IF(AND($E108&gt;0,$F108&gt;0),'2. Datu ievade'!AC28,0)</f>
        <v>0</v>
      </c>
      <c r="CN108" s="216">
        <f t="shared" si="245"/>
        <v>0</v>
      </c>
      <c r="CO108" s="232">
        <f t="shared" si="246"/>
        <v>0</v>
      </c>
      <c r="CP108" s="214">
        <f>IF(CM108&gt;0,'3. Finanšu-statistiskās konst.'!$C$30*'3. Finanšu-statistiskās konst.'!$C$6,0)</f>
        <v>0</v>
      </c>
      <c r="CQ108" s="214">
        <f t="shared" si="247"/>
        <v>0</v>
      </c>
      <c r="CR108" s="216">
        <f t="shared" si="248"/>
        <v>0</v>
      </c>
      <c r="CS108" s="214">
        <f t="shared" si="249"/>
        <v>0</v>
      </c>
      <c r="CU108" s="214">
        <f t="shared" si="250"/>
        <v>0</v>
      </c>
      <c r="CV108" s="214">
        <f>IF(AND($E108&gt;0,$F108&gt;0),'2. Datu ievade'!AD28,0)</f>
        <v>0</v>
      </c>
      <c r="CX108" s="214">
        <f t="shared" si="251"/>
        <v>0</v>
      </c>
      <c r="CY108" s="214">
        <f>IF(AND($E108&gt;0,$F108&gt;0),'2. Datu ievade'!AE28,0)</f>
        <v>0</v>
      </c>
      <c r="DA108" s="214">
        <f t="shared" si="252"/>
        <v>0</v>
      </c>
      <c r="DB108" s="214">
        <f>IF(AND($E108&gt;0,$F108&gt;0),'2. Datu ievade'!AF28,0)</f>
        <v>0</v>
      </c>
    </row>
    <row r="109" spans="2:106" x14ac:dyDescent="0.25">
      <c r="B109" s="319" t="str">
        <f>'2. Datu ievade'!B29</f>
        <v>Apbūve/ urbānas teritorijas</v>
      </c>
      <c r="C109" s="296" t="str">
        <f>'2. Datu ievade'!C29:D29</f>
        <v>mazstāvu dzīvojamās apbūves teritorija</v>
      </c>
      <c r="D109" s="297"/>
      <c r="E109" s="213">
        <f>'2. Datu ievade'!E29</f>
        <v>1</v>
      </c>
      <c r="F109" s="214">
        <f>'2. Datu ievade'!H29</f>
        <v>33</v>
      </c>
      <c r="H109" s="231">
        <f>IF(AND($E109&gt;0,$F109&gt;0),'2. Datu ievade'!R29,0)</f>
        <v>0</v>
      </c>
      <c r="I109" s="214">
        <f t="shared" si="197"/>
        <v>0</v>
      </c>
      <c r="J109" s="232">
        <f t="shared" si="198"/>
        <v>0</v>
      </c>
      <c r="K109" s="214">
        <f>IF(H109&gt;0,'3. Finanšu-statistiskās konst.'!$C$19*'3. Finanšu-statistiskās konst.'!$C$6,0)</f>
        <v>0</v>
      </c>
      <c r="L109" s="214">
        <f t="shared" si="199"/>
        <v>0</v>
      </c>
      <c r="M109" s="216">
        <f t="shared" si="200"/>
        <v>0</v>
      </c>
      <c r="N109" s="214">
        <f t="shared" si="201"/>
        <v>0</v>
      </c>
      <c r="P109" s="214">
        <f>IF(AND($E109&gt;0,$F109&gt;0),'2. Datu ievade'!S29,0)</f>
        <v>0</v>
      </c>
      <c r="Q109" s="216">
        <f t="shared" si="202"/>
        <v>0</v>
      </c>
      <c r="R109" s="214">
        <f t="shared" si="203"/>
        <v>0</v>
      </c>
      <c r="S109" s="214">
        <f>IF(P109&gt;0,'3. Finanšu-statistiskās konst.'!$C$21*'3. Finanšu-statistiskās konst.'!$C$6,0)</f>
        <v>0</v>
      </c>
      <c r="T109" s="214">
        <f t="shared" si="204"/>
        <v>0</v>
      </c>
      <c r="U109" s="216">
        <f t="shared" si="205"/>
        <v>0</v>
      </c>
      <c r="V109" s="214">
        <f t="shared" si="206"/>
        <v>0</v>
      </c>
      <c r="X109" s="214">
        <f>IF(AND($E109&gt;0,$F109&gt;0),'2. Datu ievade'!T29,0)</f>
        <v>0</v>
      </c>
      <c r="Y109" s="214">
        <f>IF(X109&gt;0,X109*$E109*$F109*'3. Finanšu-statistiskās konst.'!C$12,0)</f>
        <v>0</v>
      </c>
      <c r="Z109" s="214">
        <f t="shared" si="207"/>
        <v>0</v>
      </c>
      <c r="AB109" s="214">
        <f>IF(AND($E109&gt;0,$F109&gt;0),'2. Datu ievade'!U29,0)</f>
        <v>0</v>
      </c>
      <c r="AC109" s="216">
        <f t="shared" si="208"/>
        <v>0</v>
      </c>
      <c r="AD109" s="214">
        <f t="shared" si="209"/>
        <v>0</v>
      </c>
      <c r="AE109" s="214">
        <f>IF(AB109&gt;0,'3. Finanšu-statistiskās konst.'!$C$22*'3. Finanšu-statistiskās konst.'!$C$6,0)</f>
        <v>0</v>
      </c>
      <c r="AF109" s="214">
        <f t="shared" si="210"/>
        <v>0</v>
      </c>
      <c r="AG109" s="216">
        <f t="shared" si="211"/>
        <v>0</v>
      </c>
      <c r="AH109" s="214">
        <f t="shared" si="212"/>
        <v>0</v>
      </c>
      <c r="AJ109" s="214">
        <f>IF(AND($E109&gt;0,$F109&gt;0),'2. Datu ievade'!W29,0)</f>
        <v>0</v>
      </c>
      <c r="AK109" s="214">
        <f>IF(AJ109&gt;0,AJ109*$E109*'2. Datu ievade'!V29,0)</f>
        <v>0</v>
      </c>
      <c r="AL109" s="214">
        <f>IF(AJ109&gt;0,AK109*'3. Finanšu-statistiskās konst.'!C$13*'3. Finanšu-statistiskās konst.'!$C$6,0)</f>
        <v>0</v>
      </c>
      <c r="AM109" s="214">
        <f t="shared" si="213"/>
        <v>0</v>
      </c>
      <c r="AO109" s="233">
        <f>IF(AND($E109&gt;0,$F109&gt;0),'2. Datu ievade'!X29,0)</f>
        <v>0</v>
      </c>
      <c r="AP109" s="214">
        <f>IF(AND($E109&gt;0,$F109&gt;0),'2. Datu ievade'!T29,0)</f>
        <v>0</v>
      </c>
      <c r="AQ109" s="214">
        <f t="shared" si="214"/>
        <v>0</v>
      </c>
      <c r="AR109" s="216">
        <f t="shared" si="215"/>
        <v>0</v>
      </c>
      <c r="AS109" s="214">
        <f t="shared" si="216"/>
        <v>0</v>
      </c>
      <c r="AT109" s="214">
        <f>IF(AQ109&gt;0,'3. Finanšu-statistiskās konst.'!$C$23*'3. Finanšu-statistiskās konst.'!$C$6,0)</f>
        <v>0</v>
      </c>
      <c r="AU109" s="214">
        <f t="shared" si="217"/>
        <v>0</v>
      </c>
      <c r="AV109" s="216">
        <f t="shared" si="218"/>
        <v>0</v>
      </c>
      <c r="AW109" s="214">
        <f t="shared" si="219"/>
        <v>0</v>
      </c>
      <c r="AY109" s="214">
        <f>IF(AND($E109&gt;0,$F109&gt;0),'2. Datu ievade'!Y29,0)</f>
        <v>0</v>
      </c>
      <c r="AZ109" s="216">
        <f t="shared" si="220"/>
        <v>0</v>
      </c>
      <c r="BA109" s="214">
        <f t="shared" si="221"/>
        <v>0</v>
      </c>
      <c r="BB109" s="214">
        <f>IF(AY109&gt;0,'3. Finanšu-statistiskās konst.'!$C$24*'3. Finanšu-statistiskās konst.'!$C$6,0)</f>
        <v>0</v>
      </c>
      <c r="BC109" s="214">
        <f t="shared" si="222"/>
        <v>0</v>
      </c>
      <c r="BD109" s="216">
        <f t="shared" si="223"/>
        <v>0</v>
      </c>
      <c r="BE109" s="214">
        <f t="shared" si="224"/>
        <v>0</v>
      </c>
      <c r="BG109" s="214">
        <f>IF(AND($E109&gt;0,$F109&gt;0),'2. Datu ievade'!Z29,0)</f>
        <v>3</v>
      </c>
      <c r="BH109" s="216">
        <f t="shared" si="225"/>
        <v>405.23999999999995</v>
      </c>
      <c r="BI109" s="214">
        <f t="shared" si="226"/>
        <v>99</v>
      </c>
      <c r="BJ109" s="267">
        <f>IF(BG109&gt;0,'3. Finanšu-statistiskās konst.'!$C$27*'3. Finanšu-statistiskās konst.'!$C$6,0)</f>
        <v>12.28</v>
      </c>
      <c r="BK109" s="214">
        <f t="shared" si="227"/>
        <v>4.7901192126420833</v>
      </c>
      <c r="BL109" s="216">
        <f t="shared" si="228"/>
        <v>474.22180205156627</v>
      </c>
      <c r="BM109" s="214">
        <f t="shared" si="229"/>
        <v>14.370357637926251</v>
      </c>
      <c r="BO109" s="214">
        <f>IF(AND($E109&gt;0,$F109&gt;0),'2. Datu ievade'!AA29,0)</f>
        <v>2</v>
      </c>
      <c r="BP109" s="216">
        <f t="shared" si="230"/>
        <v>4560.5999999999995</v>
      </c>
      <c r="BQ109" s="214">
        <f t="shared" si="231"/>
        <v>66</v>
      </c>
      <c r="BR109" s="214">
        <f>IF(BO109&gt;0,'3. Finanšu-statistiskās konst.'!$C$28*'3. Finanšu-statistiskās konst.'!$C$6,0)</f>
        <v>138.19999999999999</v>
      </c>
      <c r="BS109" s="214">
        <f t="shared" si="232"/>
        <v>65.298714360678673</v>
      </c>
      <c r="BT109" s="216">
        <f t="shared" si="233"/>
        <v>4309.7151478047927</v>
      </c>
      <c r="BU109" s="214">
        <f t="shared" si="234"/>
        <v>130.59742872135735</v>
      </c>
      <c r="BW109" s="214">
        <f>IF(AND($E109&gt;0,$F109&gt;0),'2. Datu ievade'!S29,0)</f>
        <v>0</v>
      </c>
      <c r="BX109" s="216">
        <f t="shared" si="235"/>
        <v>0</v>
      </c>
      <c r="BY109" s="214">
        <f t="shared" si="236"/>
        <v>0</v>
      </c>
      <c r="BZ109" s="214">
        <f>IF(BW109&gt;0,'3. Finanšu-statistiskās konst.'!$C$21*'3. Finanšu-statistiskās konst.'!$C$6,0)</f>
        <v>0</v>
      </c>
      <c r="CA109" s="214">
        <f t="shared" si="237"/>
        <v>0</v>
      </c>
      <c r="CB109" s="214">
        <f t="shared" si="238"/>
        <v>0</v>
      </c>
      <c r="CC109" s="214">
        <f t="shared" si="239"/>
        <v>0</v>
      </c>
      <c r="CE109" s="214">
        <f>IF(AND($E109&gt;0,$F109&gt;0),'2. Datu ievade'!AB29,0)</f>
        <v>0</v>
      </c>
      <c r="CF109" s="216">
        <f t="shared" si="240"/>
        <v>0</v>
      </c>
      <c r="CG109" s="214">
        <f t="shared" si="241"/>
        <v>0</v>
      </c>
      <c r="CH109" s="214">
        <f>IF(CE109&gt;0,'3. Finanšu-statistiskās konst.'!$C$29*'3. Finanšu-statistiskās konst.'!$C$6,0)</f>
        <v>0</v>
      </c>
      <c r="CI109" s="214">
        <f t="shared" si="242"/>
        <v>0</v>
      </c>
      <c r="CJ109" s="216">
        <f t="shared" si="243"/>
        <v>0</v>
      </c>
      <c r="CK109" s="214">
        <f t="shared" si="244"/>
        <v>0</v>
      </c>
      <c r="CM109" s="231">
        <f>IF(AND($E109&gt;0,$F109&gt;0),'2. Datu ievade'!AC29,0)</f>
        <v>0</v>
      </c>
      <c r="CN109" s="216">
        <f t="shared" si="245"/>
        <v>0</v>
      </c>
      <c r="CO109" s="232">
        <f t="shared" si="246"/>
        <v>0</v>
      </c>
      <c r="CP109" s="214">
        <f>IF(CM109&gt;0,'3. Finanšu-statistiskās konst.'!$C$30*'3. Finanšu-statistiskās konst.'!$C$6,0)</f>
        <v>0</v>
      </c>
      <c r="CQ109" s="214">
        <f t="shared" si="247"/>
        <v>0</v>
      </c>
      <c r="CR109" s="216">
        <f t="shared" si="248"/>
        <v>0</v>
      </c>
      <c r="CS109" s="214">
        <f t="shared" si="249"/>
        <v>0</v>
      </c>
      <c r="CU109" s="214">
        <f t="shared" si="250"/>
        <v>0</v>
      </c>
      <c r="CV109" s="214">
        <f>IF(AND($E109&gt;0,$F109&gt;0),'2. Datu ievade'!AD29,0)</f>
        <v>0</v>
      </c>
      <c r="CX109" s="214">
        <f t="shared" si="251"/>
        <v>0</v>
      </c>
      <c r="CY109" s="214">
        <f>IF(AND($E109&gt;0,$F109&gt;0),'2. Datu ievade'!AE29,0)</f>
        <v>0</v>
      </c>
      <c r="DA109" s="214">
        <f t="shared" si="252"/>
        <v>0</v>
      </c>
      <c r="DB109" s="214">
        <f>IF(AND($E109&gt;0,$F109&gt;0),'2. Datu ievade'!AF29,0)</f>
        <v>0</v>
      </c>
    </row>
    <row r="110" spans="2:106" x14ac:dyDescent="0.25">
      <c r="B110" s="320"/>
      <c r="C110" s="296" t="str">
        <f>'2. Datu ievade'!C30:D30</f>
        <v>daudzstāvu dzīvojamās apbūves teritorija</v>
      </c>
      <c r="D110" s="297"/>
      <c r="E110" s="213">
        <f>'2. Datu ievade'!E30</f>
        <v>1</v>
      </c>
      <c r="F110" s="214">
        <f>'2. Datu ievade'!H30</f>
        <v>12.28</v>
      </c>
      <c r="H110" s="231">
        <f>IF(AND($E110&gt;0,$F110&gt;0),'2. Datu ievade'!R30,0)</f>
        <v>0</v>
      </c>
      <c r="I110" s="214">
        <f t="shared" si="197"/>
        <v>0</v>
      </c>
      <c r="J110" s="232">
        <f t="shared" si="198"/>
        <v>0</v>
      </c>
      <c r="K110" s="214">
        <f>IF(H110&gt;0,'3. Finanšu-statistiskās konst.'!$C$19*'3. Finanšu-statistiskās konst.'!$C$6,0)</f>
        <v>0</v>
      </c>
      <c r="L110" s="214">
        <f t="shared" si="199"/>
        <v>0</v>
      </c>
      <c r="M110" s="216">
        <f t="shared" si="200"/>
        <v>0</v>
      </c>
      <c r="N110" s="214">
        <f t="shared" si="201"/>
        <v>0</v>
      </c>
      <c r="P110" s="214">
        <f>IF(AND($E110&gt;0,$F110&gt;0),'2. Datu ievade'!S30,0)</f>
        <v>0</v>
      </c>
      <c r="Q110" s="216">
        <f t="shared" si="202"/>
        <v>0</v>
      </c>
      <c r="R110" s="214">
        <f t="shared" si="203"/>
        <v>0</v>
      </c>
      <c r="S110" s="214">
        <f>IF(P110&gt;0,'3. Finanšu-statistiskās konst.'!$C$21*'3. Finanšu-statistiskās konst.'!$C$6,0)</f>
        <v>0</v>
      </c>
      <c r="T110" s="214">
        <f t="shared" si="204"/>
        <v>0</v>
      </c>
      <c r="U110" s="216">
        <f t="shared" si="205"/>
        <v>0</v>
      </c>
      <c r="V110" s="214">
        <f t="shared" si="206"/>
        <v>0</v>
      </c>
      <c r="X110" s="214">
        <f>IF(AND($E110&gt;0,$F110&gt;0),'2. Datu ievade'!T30,0)</f>
        <v>0</v>
      </c>
      <c r="Y110" s="214">
        <f>IF(X110&gt;0,X110*$E110*$F110*'3. Finanšu-statistiskās konst.'!C$12,0)</f>
        <v>0</v>
      </c>
      <c r="Z110" s="214">
        <f t="shared" si="207"/>
        <v>0</v>
      </c>
      <c r="AB110" s="214">
        <f>IF(AND($E110&gt;0,$F110&gt;0),'2. Datu ievade'!U30,0)</f>
        <v>0</v>
      </c>
      <c r="AC110" s="216">
        <f t="shared" si="208"/>
        <v>0</v>
      </c>
      <c r="AD110" s="214">
        <f t="shared" si="209"/>
        <v>0</v>
      </c>
      <c r="AE110" s="214">
        <f>IF(AB110&gt;0,'3. Finanšu-statistiskās konst.'!$C$22*'3. Finanšu-statistiskās konst.'!$C$6,0)</f>
        <v>0</v>
      </c>
      <c r="AF110" s="214">
        <f t="shared" si="210"/>
        <v>0</v>
      </c>
      <c r="AG110" s="216">
        <f t="shared" si="211"/>
        <v>0</v>
      </c>
      <c r="AH110" s="214">
        <f t="shared" si="212"/>
        <v>0</v>
      </c>
      <c r="AJ110" s="214">
        <f>IF(AND($E110&gt;0,$F110&gt;0),'2. Datu ievade'!W30,0)</f>
        <v>0</v>
      </c>
      <c r="AK110" s="214">
        <f>IF(AJ110&gt;0,AJ110*$E110*'2. Datu ievade'!V30,0)</f>
        <v>0</v>
      </c>
      <c r="AL110" s="214">
        <f>IF(AJ110&gt;0,AK110*'3. Finanšu-statistiskās konst.'!C$13*'3. Finanšu-statistiskās konst.'!$C$6,0)</f>
        <v>0</v>
      </c>
      <c r="AM110" s="214">
        <f t="shared" si="213"/>
        <v>0</v>
      </c>
      <c r="AO110" s="233">
        <f>IF(AND($E110&gt;0,$F110&gt;0),'2. Datu ievade'!X30,0)</f>
        <v>0</v>
      </c>
      <c r="AP110" s="214">
        <f>IF(AND($E110&gt;0,$F110&gt;0),'2. Datu ievade'!T30,0)</f>
        <v>0</v>
      </c>
      <c r="AQ110" s="214">
        <f t="shared" si="214"/>
        <v>0</v>
      </c>
      <c r="AR110" s="216">
        <f t="shared" si="215"/>
        <v>0</v>
      </c>
      <c r="AS110" s="214">
        <f t="shared" si="216"/>
        <v>0</v>
      </c>
      <c r="AT110" s="214">
        <f>IF(AQ110&gt;0,'3. Finanšu-statistiskās konst.'!$C$23*'3. Finanšu-statistiskās konst.'!$C$6,0)</f>
        <v>0</v>
      </c>
      <c r="AU110" s="214">
        <f t="shared" si="217"/>
        <v>0</v>
      </c>
      <c r="AV110" s="216">
        <f t="shared" si="218"/>
        <v>0</v>
      </c>
      <c r="AW110" s="214">
        <f t="shared" si="219"/>
        <v>0</v>
      </c>
      <c r="AY110" s="214">
        <f>IF(AND($E110&gt;0,$F110&gt;0),'2. Datu ievade'!Y30,0)</f>
        <v>0</v>
      </c>
      <c r="AZ110" s="216">
        <f t="shared" si="220"/>
        <v>0</v>
      </c>
      <c r="BA110" s="214">
        <f t="shared" si="221"/>
        <v>0</v>
      </c>
      <c r="BB110" s="214">
        <f>IF(AY110&gt;0,'3. Finanšu-statistiskās konst.'!$C$24*'3. Finanšu-statistiskās konst.'!$C$6,0)</f>
        <v>0</v>
      </c>
      <c r="BC110" s="214">
        <f t="shared" si="222"/>
        <v>0</v>
      </c>
      <c r="BD110" s="216">
        <f t="shared" si="223"/>
        <v>0</v>
      </c>
      <c r="BE110" s="214">
        <f t="shared" si="224"/>
        <v>0</v>
      </c>
      <c r="BG110" s="214">
        <f>IF(AND($E110&gt;0,$F110&gt;0),'2. Datu ievade'!Z30,0)</f>
        <v>1</v>
      </c>
      <c r="BH110" s="216">
        <f t="shared" si="225"/>
        <v>150.79839999999999</v>
      </c>
      <c r="BI110" s="214">
        <f t="shared" si="226"/>
        <v>12.28</v>
      </c>
      <c r="BJ110" s="267">
        <f>IF(BG110&gt;0,'3. Finanšu-statistiskās konst.'!$C$27*'3. Finanšu-statistiskās konst.'!$C$6,0)</f>
        <v>12.28</v>
      </c>
      <c r="BK110" s="214">
        <f t="shared" si="227"/>
        <v>4.7901192126420833</v>
      </c>
      <c r="BL110" s="216">
        <f t="shared" si="228"/>
        <v>58.822663931244783</v>
      </c>
      <c r="BM110" s="214">
        <f t="shared" si="229"/>
        <v>4.7901192126420833</v>
      </c>
      <c r="BO110" s="214">
        <f>IF(AND($E110&gt;0,$F110&gt;0),'2. Datu ievade'!AA30,0)</f>
        <v>0</v>
      </c>
      <c r="BP110" s="216">
        <f t="shared" si="230"/>
        <v>0</v>
      </c>
      <c r="BQ110" s="214">
        <f t="shared" si="231"/>
        <v>0</v>
      </c>
      <c r="BR110" s="214">
        <f>IF(BO110&gt;0,'3. Finanšu-statistiskās konst.'!$C$28*'3. Finanšu-statistiskās konst.'!$C$6,0)</f>
        <v>0</v>
      </c>
      <c r="BS110" s="214">
        <f t="shared" si="232"/>
        <v>0</v>
      </c>
      <c r="BT110" s="216">
        <f t="shared" si="233"/>
        <v>0</v>
      </c>
      <c r="BU110" s="214">
        <f t="shared" si="234"/>
        <v>0</v>
      </c>
      <c r="BW110" s="214">
        <f>IF(AND($E110&gt;0,$F110&gt;0),'2. Datu ievade'!S30,0)</f>
        <v>0</v>
      </c>
      <c r="BX110" s="216">
        <f t="shared" si="235"/>
        <v>0</v>
      </c>
      <c r="BY110" s="214">
        <f t="shared" si="236"/>
        <v>0</v>
      </c>
      <c r="BZ110" s="214">
        <f>IF(BW110&gt;0,'3. Finanšu-statistiskās konst.'!$C$21*'3. Finanšu-statistiskās konst.'!$C$6,0)</f>
        <v>0</v>
      </c>
      <c r="CA110" s="214">
        <f t="shared" si="237"/>
        <v>0</v>
      </c>
      <c r="CB110" s="214">
        <f t="shared" si="238"/>
        <v>0</v>
      </c>
      <c r="CC110" s="214">
        <f t="shared" si="239"/>
        <v>0</v>
      </c>
      <c r="CE110" s="214">
        <f>IF(AND($E110&gt;0,$F110&gt;0),'2. Datu ievade'!AB30,0)</f>
        <v>0</v>
      </c>
      <c r="CF110" s="216">
        <f t="shared" si="240"/>
        <v>0</v>
      </c>
      <c r="CG110" s="214">
        <f t="shared" si="241"/>
        <v>0</v>
      </c>
      <c r="CH110" s="214">
        <f>IF(CE110&gt;0,'3. Finanšu-statistiskās konst.'!$C$29*'3. Finanšu-statistiskās konst.'!$C$6,0)</f>
        <v>0</v>
      </c>
      <c r="CI110" s="214">
        <f t="shared" si="242"/>
        <v>0</v>
      </c>
      <c r="CJ110" s="216">
        <f t="shared" si="243"/>
        <v>0</v>
      </c>
      <c r="CK110" s="214">
        <f t="shared" si="244"/>
        <v>0</v>
      </c>
      <c r="CM110" s="231">
        <f>IF(AND($E110&gt;0,$F110&gt;0),'2. Datu ievade'!AC30,0)</f>
        <v>0</v>
      </c>
      <c r="CN110" s="216">
        <f t="shared" si="245"/>
        <v>0</v>
      </c>
      <c r="CO110" s="232">
        <f t="shared" si="246"/>
        <v>0</v>
      </c>
      <c r="CP110" s="214">
        <f>IF(CM110&gt;0,'3. Finanšu-statistiskās konst.'!$C$30*'3. Finanšu-statistiskās konst.'!$C$6,0)</f>
        <v>0</v>
      </c>
      <c r="CQ110" s="214">
        <f t="shared" si="247"/>
        <v>0</v>
      </c>
      <c r="CR110" s="216">
        <f t="shared" si="248"/>
        <v>0</v>
      </c>
      <c r="CS110" s="214">
        <f t="shared" si="249"/>
        <v>0</v>
      </c>
      <c r="CU110" s="214">
        <f t="shared" si="250"/>
        <v>0</v>
      </c>
      <c r="CV110" s="214">
        <f>IF(AND($E110&gt;0,$F110&gt;0),'2. Datu ievade'!AD30,0)</f>
        <v>0</v>
      </c>
      <c r="CX110" s="214">
        <f t="shared" si="251"/>
        <v>0</v>
      </c>
      <c r="CY110" s="214">
        <f>IF(AND($E110&gt;0,$F110&gt;0),'2. Datu ievade'!AE30,0)</f>
        <v>0</v>
      </c>
      <c r="DA110" s="214">
        <f t="shared" si="252"/>
        <v>0</v>
      </c>
      <c r="DB110" s="214">
        <f>IF(AND($E110&gt;0,$F110&gt;0),'2. Datu ievade'!AF30,0)</f>
        <v>0</v>
      </c>
    </row>
    <row r="111" spans="2:106" x14ac:dyDescent="0.25">
      <c r="B111" s="320"/>
      <c r="C111" s="296" t="str">
        <f>'2. Datu ievade'!C31:D31</f>
        <v>publiskās apbūves teritorija</v>
      </c>
      <c r="D111" s="297"/>
      <c r="E111" s="213">
        <f>'2. Datu ievade'!E31</f>
        <v>1</v>
      </c>
      <c r="F111" s="214">
        <f>'2. Datu ievade'!H31</f>
        <v>11</v>
      </c>
      <c r="H111" s="231">
        <f>IF(AND($E111&gt;0,$F111&gt;0),'2. Datu ievade'!R31,0)</f>
        <v>0</v>
      </c>
      <c r="I111" s="214">
        <f t="shared" si="197"/>
        <v>0</v>
      </c>
      <c r="J111" s="232">
        <f t="shared" si="198"/>
        <v>0</v>
      </c>
      <c r="K111" s="214">
        <f>IF(H111&gt;0,'3. Finanšu-statistiskās konst.'!$C$19*'3. Finanšu-statistiskās konst.'!$C$6,0)</f>
        <v>0</v>
      </c>
      <c r="L111" s="214">
        <f t="shared" si="199"/>
        <v>0</v>
      </c>
      <c r="M111" s="216">
        <f t="shared" si="200"/>
        <v>0</v>
      </c>
      <c r="N111" s="214">
        <f t="shared" si="201"/>
        <v>0</v>
      </c>
      <c r="P111" s="214">
        <f>IF(AND($E111&gt;0,$F111&gt;0),'2. Datu ievade'!S31,0)</f>
        <v>0</v>
      </c>
      <c r="Q111" s="216">
        <f t="shared" si="202"/>
        <v>0</v>
      </c>
      <c r="R111" s="214">
        <f t="shared" si="203"/>
        <v>0</v>
      </c>
      <c r="S111" s="214">
        <f>IF(P111&gt;0,'3. Finanšu-statistiskās konst.'!$C$21*'3. Finanšu-statistiskās konst.'!$C$6,0)</f>
        <v>0</v>
      </c>
      <c r="T111" s="214">
        <f t="shared" si="204"/>
        <v>0</v>
      </c>
      <c r="U111" s="216">
        <f t="shared" si="205"/>
        <v>0</v>
      </c>
      <c r="V111" s="214">
        <f t="shared" si="206"/>
        <v>0</v>
      </c>
      <c r="X111" s="214">
        <f>IF(AND($E111&gt;0,$F111&gt;0),'2. Datu ievade'!T31,0)</f>
        <v>0</v>
      </c>
      <c r="Y111" s="214">
        <f>IF(X111&gt;0,X111*$E111*$F111*'3. Finanšu-statistiskās konst.'!C$12,0)</f>
        <v>0</v>
      </c>
      <c r="Z111" s="214">
        <f t="shared" si="207"/>
        <v>0</v>
      </c>
      <c r="AB111" s="214">
        <f>IF(AND($E111&gt;0,$F111&gt;0),'2. Datu ievade'!U31,0)</f>
        <v>0</v>
      </c>
      <c r="AC111" s="216">
        <f t="shared" si="208"/>
        <v>0</v>
      </c>
      <c r="AD111" s="214">
        <f t="shared" si="209"/>
        <v>0</v>
      </c>
      <c r="AE111" s="214">
        <f>IF(AB111&gt;0,'3. Finanšu-statistiskās konst.'!$C$22*'3. Finanšu-statistiskās konst.'!$C$6,0)</f>
        <v>0</v>
      </c>
      <c r="AF111" s="214">
        <f t="shared" si="210"/>
        <v>0</v>
      </c>
      <c r="AG111" s="216">
        <f t="shared" si="211"/>
        <v>0</v>
      </c>
      <c r="AH111" s="214">
        <f t="shared" si="212"/>
        <v>0</v>
      </c>
      <c r="AJ111" s="214">
        <f>IF(AND($E111&gt;0,$F111&gt;0),'2. Datu ievade'!W31,0)</f>
        <v>0</v>
      </c>
      <c r="AK111" s="214">
        <f>IF(AJ111&gt;0,AJ111*$E111*'2. Datu ievade'!V31,0)</f>
        <v>0</v>
      </c>
      <c r="AL111" s="214">
        <f>IF(AJ111&gt;0,AK111*'3. Finanšu-statistiskās konst.'!C$13*'3. Finanšu-statistiskās konst.'!$C$6,0)</f>
        <v>0</v>
      </c>
      <c r="AM111" s="214">
        <f t="shared" si="213"/>
        <v>0</v>
      </c>
      <c r="AO111" s="233">
        <f>IF(AND($E111&gt;0,$F111&gt;0),'2. Datu ievade'!X31,0)</f>
        <v>0</v>
      </c>
      <c r="AP111" s="214">
        <f>IF(AND($E111&gt;0,$F111&gt;0),'2. Datu ievade'!T31,0)</f>
        <v>0</v>
      </c>
      <c r="AQ111" s="214">
        <f t="shared" si="214"/>
        <v>0</v>
      </c>
      <c r="AR111" s="216">
        <f t="shared" si="215"/>
        <v>0</v>
      </c>
      <c r="AS111" s="214">
        <f t="shared" si="216"/>
        <v>0</v>
      </c>
      <c r="AT111" s="214">
        <f>IF(AQ111&gt;0,'3. Finanšu-statistiskās konst.'!$C$23*'3. Finanšu-statistiskās konst.'!$C$6,0)</f>
        <v>0</v>
      </c>
      <c r="AU111" s="214">
        <f t="shared" si="217"/>
        <v>0</v>
      </c>
      <c r="AV111" s="216">
        <f t="shared" si="218"/>
        <v>0</v>
      </c>
      <c r="AW111" s="214">
        <f t="shared" si="219"/>
        <v>0</v>
      </c>
      <c r="AY111" s="214">
        <f>IF(AND($E111&gt;0,$F111&gt;0),'2. Datu ievade'!Y31,0)</f>
        <v>0</v>
      </c>
      <c r="AZ111" s="216">
        <f t="shared" si="220"/>
        <v>0</v>
      </c>
      <c r="BA111" s="214">
        <f t="shared" si="221"/>
        <v>0</v>
      </c>
      <c r="BB111" s="214">
        <f>IF(AY111&gt;0,'3. Finanšu-statistiskās konst.'!$C$24*'3. Finanšu-statistiskās konst.'!$C$6,0)</f>
        <v>0</v>
      </c>
      <c r="BC111" s="214">
        <f t="shared" si="222"/>
        <v>0</v>
      </c>
      <c r="BD111" s="216">
        <f t="shared" si="223"/>
        <v>0</v>
      </c>
      <c r="BE111" s="214">
        <f t="shared" si="224"/>
        <v>0</v>
      </c>
      <c r="BG111" s="214">
        <f>IF(AND($E111&gt;0,$F111&gt;0),'2. Datu ievade'!Z31,0)</f>
        <v>3</v>
      </c>
      <c r="BH111" s="216">
        <f t="shared" si="225"/>
        <v>135.07999999999998</v>
      </c>
      <c r="BI111" s="214">
        <f t="shared" si="226"/>
        <v>33</v>
      </c>
      <c r="BJ111" s="267">
        <f>IF(BG111&gt;0,'3. Finanšu-statistiskās konst.'!$C$27*'3. Finanšu-statistiskās konst.'!$C$6,0)</f>
        <v>12.28</v>
      </c>
      <c r="BK111" s="214">
        <f t="shared" si="227"/>
        <v>4.7901192126420833</v>
      </c>
      <c r="BL111" s="216">
        <f t="shared" si="228"/>
        <v>158.07393401718875</v>
      </c>
      <c r="BM111" s="214">
        <f t="shared" si="229"/>
        <v>14.370357637926249</v>
      </c>
      <c r="BO111" s="214">
        <f>IF(AND($E111&gt;0,$F111&gt;0),'2. Datu ievade'!AA31,0)</f>
        <v>1</v>
      </c>
      <c r="BP111" s="216">
        <f t="shared" si="230"/>
        <v>1520.1999999999998</v>
      </c>
      <c r="BQ111" s="214">
        <f t="shared" si="231"/>
        <v>11</v>
      </c>
      <c r="BR111" s="214">
        <f>IF(BO111&gt;0,'3. Finanšu-statistiskās konst.'!$C$28*'3. Finanšu-statistiskās konst.'!$C$6,0)</f>
        <v>138.19999999999999</v>
      </c>
      <c r="BS111" s="214">
        <f t="shared" si="232"/>
        <v>65.298714360678673</v>
      </c>
      <c r="BT111" s="216">
        <f t="shared" si="233"/>
        <v>718.2858579674654</v>
      </c>
      <c r="BU111" s="214">
        <f t="shared" si="234"/>
        <v>65.298714360678673</v>
      </c>
      <c r="BW111" s="214">
        <f>IF(AND($E111&gt;0,$F111&gt;0),'2. Datu ievade'!S31,0)</f>
        <v>0</v>
      </c>
      <c r="BX111" s="216">
        <f t="shared" si="235"/>
        <v>0</v>
      </c>
      <c r="BY111" s="214">
        <f t="shared" si="236"/>
        <v>0</v>
      </c>
      <c r="BZ111" s="214">
        <f>IF(BW111&gt;0,'3. Finanšu-statistiskās konst.'!$C$21*'3. Finanšu-statistiskās konst.'!$C$6,0)</f>
        <v>0</v>
      </c>
      <c r="CA111" s="214">
        <f t="shared" si="237"/>
        <v>0</v>
      </c>
      <c r="CB111" s="214">
        <f t="shared" si="238"/>
        <v>0</v>
      </c>
      <c r="CC111" s="214">
        <f t="shared" si="239"/>
        <v>0</v>
      </c>
      <c r="CE111" s="214">
        <f>IF(AND($E111&gt;0,$F111&gt;0),'2. Datu ievade'!AB31,0)</f>
        <v>0</v>
      </c>
      <c r="CF111" s="216">
        <f t="shared" si="240"/>
        <v>0</v>
      </c>
      <c r="CG111" s="214">
        <f t="shared" si="241"/>
        <v>0</v>
      </c>
      <c r="CH111" s="214">
        <f>IF(CE111&gt;0,'3. Finanšu-statistiskās konst.'!$C$29*'3. Finanšu-statistiskās konst.'!$C$6,0)</f>
        <v>0</v>
      </c>
      <c r="CI111" s="214">
        <f t="shared" si="242"/>
        <v>0</v>
      </c>
      <c r="CJ111" s="216">
        <f t="shared" si="243"/>
        <v>0</v>
      </c>
      <c r="CK111" s="214">
        <f t="shared" si="244"/>
        <v>0</v>
      </c>
      <c r="CM111" s="231">
        <f>IF(AND($E111&gt;0,$F111&gt;0),'2. Datu ievade'!AC31,0)</f>
        <v>0</v>
      </c>
      <c r="CN111" s="216">
        <f t="shared" si="245"/>
        <v>0</v>
      </c>
      <c r="CO111" s="232">
        <f t="shared" si="246"/>
        <v>0</v>
      </c>
      <c r="CP111" s="214">
        <f>IF(CM111&gt;0,'3. Finanšu-statistiskās konst.'!$C$30*'3. Finanšu-statistiskās konst.'!$C$6,0)</f>
        <v>0</v>
      </c>
      <c r="CQ111" s="214">
        <f t="shared" si="247"/>
        <v>0</v>
      </c>
      <c r="CR111" s="216">
        <f t="shared" si="248"/>
        <v>0</v>
      </c>
      <c r="CS111" s="214">
        <f t="shared" si="249"/>
        <v>0</v>
      </c>
      <c r="CU111" s="214">
        <f t="shared" si="250"/>
        <v>0</v>
      </c>
      <c r="CV111" s="214">
        <f>IF(AND($E111&gt;0,$F111&gt;0),'2. Datu ievade'!AD31,0)</f>
        <v>0</v>
      </c>
      <c r="CX111" s="214">
        <f t="shared" si="251"/>
        <v>0</v>
      </c>
      <c r="CY111" s="214">
        <f>IF(AND($E111&gt;0,$F111&gt;0),'2. Datu ievade'!AE31,0)</f>
        <v>0</v>
      </c>
      <c r="DA111" s="214">
        <f t="shared" si="252"/>
        <v>0</v>
      </c>
      <c r="DB111" s="214">
        <f>IF(AND($E111&gt;0,$F111&gt;0),'2. Datu ievade'!AF31,0)</f>
        <v>0</v>
      </c>
    </row>
    <row r="112" spans="2:106" x14ac:dyDescent="0.25">
      <c r="B112" s="320"/>
      <c r="C112" s="296" t="str">
        <f>'2. Datu ievade'!C32:D32</f>
        <v>atsevišķas ēkas</v>
      </c>
      <c r="D112" s="297"/>
      <c r="E112" s="213">
        <f>'2. Datu ievade'!E32</f>
        <v>0</v>
      </c>
      <c r="F112" s="214">
        <f>'2. Datu ievade'!H32</f>
        <v>0</v>
      </c>
      <c r="H112" s="231">
        <f>IF(AND($E112&gt;0,$F112&gt;0),'2. Datu ievade'!R32,0)</f>
        <v>0</v>
      </c>
      <c r="I112" s="214">
        <f t="shared" si="197"/>
        <v>0</v>
      </c>
      <c r="J112" s="232">
        <f t="shared" si="198"/>
        <v>0</v>
      </c>
      <c r="K112" s="214">
        <f>IF(H112&gt;0,'3. Finanšu-statistiskās konst.'!$C$19*'3. Finanšu-statistiskās konst.'!$C$6,0)</f>
        <v>0</v>
      </c>
      <c r="L112" s="214">
        <f t="shared" si="199"/>
        <v>0</v>
      </c>
      <c r="M112" s="216">
        <f t="shared" si="200"/>
        <v>0</v>
      </c>
      <c r="N112" s="214">
        <f t="shared" si="201"/>
        <v>0</v>
      </c>
      <c r="P112" s="214">
        <f>IF(AND($E112&gt;0,$F112&gt;0),'2. Datu ievade'!S32,0)</f>
        <v>0</v>
      </c>
      <c r="Q112" s="216">
        <f t="shared" si="202"/>
        <v>0</v>
      </c>
      <c r="R112" s="214">
        <f t="shared" si="203"/>
        <v>0</v>
      </c>
      <c r="S112" s="214">
        <f>IF(P112&gt;0,'3. Finanšu-statistiskās konst.'!$C$21*'3. Finanšu-statistiskās konst.'!$C$6,0)</f>
        <v>0</v>
      </c>
      <c r="T112" s="214">
        <f t="shared" si="204"/>
        <v>0</v>
      </c>
      <c r="U112" s="216">
        <f t="shared" si="205"/>
        <v>0</v>
      </c>
      <c r="V112" s="214">
        <f t="shared" si="206"/>
        <v>0</v>
      </c>
      <c r="X112" s="214">
        <f>IF(AND($E112&gt;0,$F112&gt;0),'2. Datu ievade'!T32,0)</f>
        <v>0</v>
      </c>
      <c r="Y112" s="214">
        <f>IF(X112&gt;0,X112*$E112*$F112*'3. Finanšu-statistiskās konst.'!C$12,0)</f>
        <v>0</v>
      </c>
      <c r="Z112" s="214">
        <f t="shared" si="207"/>
        <v>0</v>
      </c>
      <c r="AB112" s="214">
        <f>IF(AND($E112&gt;0,$F112&gt;0),'2. Datu ievade'!U32,0)</f>
        <v>0</v>
      </c>
      <c r="AC112" s="216">
        <f t="shared" si="208"/>
        <v>0</v>
      </c>
      <c r="AD112" s="214">
        <f t="shared" si="209"/>
        <v>0</v>
      </c>
      <c r="AE112" s="214">
        <f>IF(AB112&gt;0,'3. Finanšu-statistiskās konst.'!$C$22*'3. Finanšu-statistiskās konst.'!$C$6,0)</f>
        <v>0</v>
      </c>
      <c r="AF112" s="214">
        <f t="shared" si="210"/>
        <v>0</v>
      </c>
      <c r="AG112" s="216">
        <f t="shared" si="211"/>
        <v>0</v>
      </c>
      <c r="AH112" s="214">
        <f t="shared" si="212"/>
        <v>0</v>
      </c>
      <c r="AJ112" s="214">
        <f>IF(AND($E112&gt;0,$F112&gt;0),'2. Datu ievade'!W32,0)</f>
        <v>0</v>
      </c>
      <c r="AK112" s="214">
        <f>IF(AJ112&gt;0,AJ112*$E112*'2. Datu ievade'!V32,0)</f>
        <v>0</v>
      </c>
      <c r="AL112" s="214">
        <f>IF(AJ112&gt;0,AK112*'3. Finanšu-statistiskās konst.'!C$13*'3. Finanšu-statistiskās konst.'!$C$6,0)</f>
        <v>0</v>
      </c>
      <c r="AM112" s="214">
        <f t="shared" si="213"/>
        <v>0</v>
      </c>
      <c r="AO112" s="233">
        <f>IF(AND($E112&gt;0,$F112&gt;0),'2. Datu ievade'!X32,0)</f>
        <v>0</v>
      </c>
      <c r="AP112" s="214">
        <f>IF(AND($E112&gt;0,$F112&gt;0),'2. Datu ievade'!T32,0)</f>
        <v>0</v>
      </c>
      <c r="AQ112" s="214">
        <f t="shared" si="214"/>
        <v>0</v>
      </c>
      <c r="AR112" s="216">
        <f t="shared" si="215"/>
        <v>0</v>
      </c>
      <c r="AS112" s="214">
        <f t="shared" si="216"/>
        <v>0</v>
      </c>
      <c r="AT112" s="214">
        <f>IF(AQ112&gt;0,'3. Finanšu-statistiskās konst.'!$C$23*'3. Finanšu-statistiskās konst.'!$C$6,0)</f>
        <v>0</v>
      </c>
      <c r="AU112" s="214">
        <f t="shared" si="217"/>
        <v>0</v>
      </c>
      <c r="AV112" s="216">
        <f t="shared" si="218"/>
        <v>0</v>
      </c>
      <c r="AW112" s="214">
        <f t="shared" si="219"/>
        <v>0</v>
      </c>
      <c r="AY112" s="214">
        <f>IF(AND($E112&gt;0,$F112&gt;0),'2. Datu ievade'!Y32,0)</f>
        <v>0</v>
      </c>
      <c r="AZ112" s="216">
        <f t="shared" si="220"/>
        <v>0</v>
      </c>
      <c r="BA112" s="214">
        <f t="shared" si="221"/>
        <v>0</v>
      </c>
      <c r="BB112" s="214">
        <f>IF(AY112&gt;0,'3. Finanšu-statistiskās konst.'!$C$24*'3. Finanšu-statistiskās konst.'!$C$6,0)</f>
        <v>0</v>
      </c>
      <c r="BC112" s="214">
        <f t="shared" si="222"/>
        <v>0</v>
      </c>
      <c r="BD112" s="216">
        <f t="shared" si="223"/>
        <v>0</v>
      </c>
      <c r="BE112" s="214">
        <f t="shared" si="224"/>
        <v>0</v>
      </c>
      <c r="BG112" s="214">
        <f>IF(AND($E112&gt;0,$F112&gt;0),'2. Datu ievade'!Z32,0)</f>
        <v>0</v>
      </c>
      <c r="BH112" s="216">
        <f t="shared" si="225"/>
        <v>0</v>
      </c>
      <c r="BI112" s="214">
        <f t="shared" si="226"/>
        <v>0</v>
      </c>
      <c r="BJ112" s="267">
        <f>IF(BG112&gt;0,'3. Finanšu-statistiskās konst.'!$C$27*'3. Finanšu-statistiskās konst.'!$C$6,0)</f>
        <v>0</v>
      </c>
      <c r="BK112" s="214">
        <f t="shared" si="227"/>
        <v>0</v>
      </c>
      <c r="BL112" s="216">
        <f t="shared" si="228"/>
        <v>0</v>
      </c>
      <c r="BM112" s="214">
        <f t="shared" si="229"/>
        <v>0</v>
      </c>
      <c r="BO112" s="214">
        <f>IF(AND($E112&gt;0,$F112&gt;0),'2. Datu ievade'!AA32,0)</f>
        <v>0</v>
      </c>
      <c r="BP112" s="216">
        <f t="shared" si="230"/>
        <v>0</v>
      </c>
      <c r="BQ112" s="214">
        <f t="shared" si="231"/>
        <v>0</v>
      </c>
      <c r="BR112" s="214">
        <f>IF(BO112&gt;0,'3. Finanšu-statistiskās konst.'!$C$28*'3. Finanšu-statistiskās konst.'!$C$6,0)</f>
        <v>0</v>
      </c>
      <c r="BS112" s="214">
        <f t="shared" si="232"/>
        <v>0</v>
      </c>
      <c r="BT112" s="216">
        <f t="shared" si="233"/>
        <v>0</v>
      </c>
      <c r="BU112" s="214">
        <f t="shared" si="234"/>
        <v>0</v>
      </c>
      <c r="BW112" s="214">
        <f>IF(AND($E112&gt;0,$F112&gt;0),'2. Datu ievade'!S32,0)</f>
        <v>0</v>
      </c>
      <c r="BX112" s="216">
        <f t="shared" si="235"/>
        <v>0</v>
      </c>
      <c r="BY112" s="214">
        <f t="shared" si="236"/>
        <v>0</v>
      </c>
      <c r="BZ112" s="214">
        <f>IF(BW112&gt;0,'3. Finanšu-statistiskās konst.'!$C$21*'3. Finanšu-statistiskās konst.'!$C$6,0)</f>
        <v>0</v>
      </c>
      <c r="CA112" s="214">
        <f t="shared" si="237"/>
        <v>0</v>
      </c>
      <c r="CB112" s="214">
        <f t="shared" si="238"/>
        <v>0</v>
      </c>
      <c r="CC112" s="214">
        <f t="shared" si="239"/>
        <v>0</v>
      </c>
      <c r="CE112" s="214">
        <f>IF(AND($E112&gt;0,$F112&gt;0),'2. Datu ievade'!AB32,0)</f>
        <v>0</v>
      </c>
      <c r="CF112" s="216">
        <f t="shared" si="240"/>
        <v>0</v>
      </c>
      <c r="CG112" s="214">
        <f t="shared" si="241"/>
        <v>0</v>
      </c>
      <c r="CH112" s="214">
        <f>IF(CE112&gt;0,'3. Finanšu-statistiskās konst.'!$C$29*'3. Finanšu-statistiskās konst.'!$C$6,0)</f>
        <v>0</v>
      </c>
      <c r="CI112" s="214">
        <f t="shared" si="242"/>
        <v>0</v>
      </c>
      <c r="CJ112" s="216">
        <f t="shared" si="243"/>
        <v>0</v>
      </c>
      <c r="CK112" s="214">
        <f t="shared" si="244"/>
        <v>0</v>
      </c>
      <c r="CM112" s="231">
        <f>IF(AND($E112&gt;0,$F112&gt;0),'2. Datu ievade'!AC32,0)</f>
        <v>0</v>
      </c>
      <c r="CN112" s="216">
        <f t="shared" si="245"/>
        <v>0</v>
      </c>
      <c r="CO112" s="232">
        <f t="shared" si="246"/>
        <v>0</v>
      </c>
      <c r="CP112" s="214">
        <f>IF(CM112&gt;0,'3. Finanšu-statistiskās konst.'!$C$30*'3. Finanšu-statistiskās konst.'!$C$6,0)</f>
        <v>0</v>
      </c>
      <c r="CQ112" s="214">
        <f t="shared" si="247"/>
        <v>0</v>
      </c>
      <c r="CR112" s="216">
        <f t="shared" si="248"/>
        <v>0</v>
      </c>
      <c r="CS112" s="214">
        <f t="shared" si="249"/>
        <v>0</v>
      </c>
      <c r="CU112" s="214">
        <f t="shared" si="250"/>
        <v>0</v>
      </c>
      <c r="CV112" s="214">
        <f>IF(AND($E112&gt;0,$F112&gt;0),'2. Datu ievade'!AD32,0)</f>
        <v>0</v>
      </c>
      <c r="CX112" s="214">
        <f t="shared" si="251"/>
        <v>0</v>
      </c>
      <c r="CY112" s="214">
        <f>IF(AND($E112&gt;0,$F112&gt;0),'2. Datu ievade'!AE32,0)</f>
        <v>0</v>
      </c>
      <c r="DA112" s="214">
        <f t="shared" si="252"/>
        <v>0</v>
      </c>
      <c r="DB112" s="214">
        <f>IF(AND($E112&gt;0,$F112&gt;0),'2. Datu ievade'!AF32,0)</f>
        <v>0</v>
      </c>
    </row>
    <row r="113" spans="2:106" ht="14.25" customHeight="1" x14ac:dyDescent="0.25">
      <c r="B113" s="320"/>
      <c r="C113" s="296" t="str">
        <f>'2. Datu ievade'!C33:D33</f>
        <v>transporta infrastruktūras teritorija</v>
      </c>
      <c r="D113" s="297"/>
      <c r="E113" s="213">
        <f>'2. Datu ievade'!E33</f>
        <v>1</v>
      </c>
      <c r="F113" s="214">
        <f>'2. Datu ievade'!H33</f>
        <v>10.52</v>
      </c>
      <c r="H113" s="231">
        <f>IF(AND($E113&gt;0,$F113&gt;0),'2. Datu ievade'!R33,0)</f>
        <v>0</v>
      </c>
      <c r="I113" s="214">
        <f t="shared" si="197"/>
        <v>0</v>
      </c>
      <c r="J113" s="232">
        <f t="shared" si="198"/>
        <v>0</v>
      </c>
      <c r="K113" s="214">
        <f>IF(H113&gt;0,'3. Finanšu-statistiskās konst.'!$C$19*'3. Finanšu-statistiskās konst.'!$C$6,0)</f>
        <v>0</v>
      </c>
      <c r="L113" s="214">
        <f t="shared" si="199"/>
        <v>0</v>
      </c>
      <c r="M113" s="216">
        <f t="shared" si="200"/>
        <v>0</v>
      </c>
      <c r="N113" s="214">
        <f t="shared" si="201"/>
        <v>0</v>
      </c>
      <c r="P113" s="214">
        <f>IF(AND($E113&gt;0,$F113&gt;0),'2. Datu ievade'!S33,0)</f>
        <v>0</v>
      </c>
      <c r="Q113" s="216">
        <f t="shared" si="202"/>
        <v>0</v>
      </c>
      <c r="R113" s="214">
        <f t="shared" si="203"/>
        <v>0</v>
      </c>
      <c r="S113" s="214">
        <f>IF(P113&gt;0,'3. Finanšu-statistiskās konst.'!$C$21*'3. Finanšu-statistiskās konst.'!$C$6,0)</f>
        <v>0</v>
      </c>
      <c r="T113" s="214">
        <f t="shared" si="204"/>
        <v>0</v>
      </c>
      <c r="U113" s="216">
        <f t="shared" si="205"/>
        <v>0</v>
      </c>
      <c r="V113" s="214">
        <f t="shared" si="206"/>
        <v>0</v>
      </c>
      <c r="X113" s="214">
        <f>IF(AND($E113&gt;0,$F113&gt;0),'2. Datu ievade'!T33,0)</f>
        <v>0</v>
      </c>
      <c r="Y113" s="214">
        <f>IF(X113&gt;0,X113*$E113*$F113*'3. Finanšu-statistiskās konst.'!C$12,0)</f>
        <v>0</v>
      </c>
      <c r="Z113" s="214">
        <f t="shared" si="207"/>
        <v>0</v>
      </c>
      <c r="AB113" s="214">
        <f>IF(AND($E113&gt;0,$F113&gt;0),'2. Datu ievade'!U33,0)</f>
        <v>0</v>
      </c>
      <c r="AC113" s="216">
        <f t="shared" si="208"/>
        <v>0</v>
      </c>
      <c r="AD113" s="214">
        <f t="shared" si="209"/>
        <v>0</v>
      </c>
      <c r="AE113" s="214">
        <f>IF(AB113&gt;0,'3. Finanšu-statistiskās konst.'!$C$22*'3. Finanšu-statistiskās konst.'!$C$6,0)</f>
        <v>0</v>
      </c>
      <c r="AF113" s="214">
        <f t="shared" si="210"/>
        <v>0</v>
      </c>
      <c r="AG113" s="216">
        <f t="shared" si="211"/>
        <v>0</v>
      </c>
      <c r="AH113" s="214">
        <f t="shared" si="212"/>
        <v>0</v>
      </c>
      <c r="AJ113" s="214">
        <f>IF(AND($E113&gt;0,$F113&gt;0),'2. Datu ievade'!W33,0)</f>
        <v>0</v>
      </c>
      <c r="AK113" s="214">
        <f>IF(AJ113&gt;0,AJ113*$E113*'2. Datu ievade'!V33,0)</f>
        <v>0</v>
      </c>
      <c r="AL113" s="214">
        <f>IF(AJ113&gt;0,AK113*'3. Finanšu-statistiskās konst.'!C$13*'3. Finanšu-statistiskās konst.'!$C$6,0)</f>
        <v>0</v>
      </c>
      <c r="AM113" s="214">
        <f t="shared" si="213"/>
        <v>0</v>
      </c>
      <c r="AO113" s="233">
        <f>IF(AND($E113&gt;0,$F113&gt;0),'2. Datu ievade'!X33,0)</f>
        <v>0</v>
      </c>
      <c r="AP113" s="214">
        <f>IF(AND($E113&gt;0,$F113&gt;0),'2. Datu ievade'!T33,0)</f>
        <v>0</v>
      </c>
      <c r="AQ113" s="214">
        <f t="shared" si="214"/>
        <v>0</v>
      </c>
      <c r="AR113" s="216">
        <f t="shared" si="215"/>
        <v>0</v>
      </c>
      <c r="AS113" s="214">
        <f t="shared" si="216"/>
        <v>0</v>
      </c>
      <c r="AT113" s="214">
        <f>IF(AQ113&gt;0,'3. Finanšu-statistiskās konst.'!$C$23*'3. Finanšu-statistiskās konst.'!$C$6,0)</f>
        <v>0</v>
      </c>
      <c r="AU113" s="214">
        <f t="shared" si="217"/>
        <v>0</v>
      </c>
      <c r="AV113" s="216">
        <f t="shared" si="218"/>
        <v>0</v>
      </c>
      <c r="AW113" s="214">
        <f t="shared" si="219"/>
        <v>0</v>
      </c>
      <c r="AY113" s="214">
        <f>IF(AND($E113&gt;0,$F113&gt;0),'2. Datu ievade'!Y33,0)</f>
        <v>0</v>
      </c>
      <c r="AZ113" s="216">
        <f t="shared" si="220"/>
        <v>0</v>
      </c>
      <c r="BA113" s="214">
        <f t="shared" si="221"/>
        <v>0</v>
      </c>
      <c r="BB113" s="214">
        <f>IF(AY113&gt;0,'3. Finanšu-statistiskās konst.'!$C$24*'3. Finanšu-statistiskās konst.'!$C$6,0)</f>
        <v>0</v>
      </c>
      <c r="BC113" s="214">
        <f t="shared" si="222"/>
        <v>0</v>
      </c>
      <c r="BD113" s="216">
        <f t="shared" si="223"/>
        <v>0</v>
      </c>
      <c r="BE113" s="214">
        <f t="shared" si="224"/>
        <v>0</v>
      </c>
      <c r="BG113" s="214">
        <f>IF(AND($E113&gt;0,$F113&gt;0),'2. Datu ievade'!Z33,0)</f>
        <v>0</v>
      </c>
      <c r="BH113" s="216">
        <f t="shared" si="225"/>
        <v>0</v>
      </c>
      <c r="BI113" s="214">
        <f t="shared" si="226"/>
        <v>0</v>
      </c>
      <c r="BJ113" s="267">
        <f>IF(BG113&gt;0,'3. Finanšu-statistiskās konst.'!$C$27*'3. Finanšu-statistiskās konst.'!$C$6,0)</f>
        <v>0</v>
      </c>
      <c r="BK113" s="214">
        <f t="shared" si="227"/>
        <v>0</v>
      </c>
      <c r="BL113" s="216">
        <f t="shared" si="228"/>
        <v>0</v>
      </c>
      <c r="BM113" s="214">
        <f t="shared" si="229"/>
        <v>0</v>
      </c>
      <c r="BO113" s="214">
        <f>IF(AND($E113&gt;0,$F113&gt;0),'2. Datu ievade'!AA33,0)</f>
        <v>0</v>
      </c>
      <c r="BP113" s="216">
        <f t="shared" si="230"/>
        <v>0</v>
      </c>
      <c r="BQ113" s="214">
        <f t="shared" si="231"/>
        <v>0</v>
      </c>
      <c r="BR113" s="214">
        <f>IF(BO113&gt;0,'3. Finanšu-statistiskās konst.'!$C$28*'3. Finanšu-statistiskās konst.'!$C$6,0)</f>
        <v>0</v>
      </c>
      <c r="BS113" s="214">
        <f t="shared" si="232"/>
        <v>0</v>
      </c>
      <c r="BT113" s="216">
        <f t="shared" si="233"/>
        <v>0</v>
      </c>
      <c r="BU113" s="214">
        <f t="shared" si="234"/>
        <v>0</v>
      </c>
      <c r="BW113" s="214">
        <f>IF(AND($E113&gt;0,$F113&gt;0),'2. Datu ievade'!S33,0)</f>
        <v>0</v>
      </c>
      <c r="BX113" s="216">
        <f t="shared" si="235"/>
        <v>0</v>
      </c>
      <c r="BY113" s="214">
        <f t="shared" si="236"/>
        <v>0</v>
      </c>
      <c r="BZ113" s="214">
        <f>IF(BW113&gt;0,'3. Finanšu-statistiskās konst.'!$C$21*'3. Finanšu-statistiskās konst.'!$C$6,0)</f>
        <v>0</v>
      </c>
      <c r="CA113" s="214">
        <f t="shared" si="237"/>
        <v>0</v>
      </c>
      <c r="CB113" s="214">
        <f t="shared" si="238"/>
        <v>0</v>
      </c>
      <c r="CC113" s="214">
        <f t="shared" si="239"/>
        <v>0</v>
      </c>
      <c r="CE113" s="214">
        <f>IF(AND($E113&gt;0,$F113&gt;0),'2. Datu ievade'!AB33,0)</f>
        <v>0</v>
      </c>
      <c r="CF113" s="216">
        <f t="shared" si="240"/>
        <v>0</v>
      </c>
      <c r="CG113" s="214">
        <f t="shared" si="241"/>
        <v>0</v>
      </c>
      <c r="CH113" s="214">
        <f>IF(CE113&gt;0,'3. Finanšu-statistiskās konst.'!$C$29*'3. Finanšu-statistiskās konst.'!$C$6,0)</f>
        <v>0</v>
      </c>
      <c r="CI113" s="214">
        <f t="shared" si="242"/>
        <v>0</v>
      </c>
      <c r="CJ113" s="216">
        <f t="shared" si="243"/>
        <v>0</v>
      </c>
      <c r="CK113" s="214">
        <f t="shared" si="244"/>
        <v>0</v>
      </c>
      <c r="CM113" s="231">
        <f>IF(AND($E113&gt;0,$F113&gt;0),'2. Datu ievade'!AC33,0)</f>
        <v>0</v>
      </c>
      <c r="CN113" s="216">
        <f t="shared" si="245"/>
        <v>0</v>
      </c>
      <c r="CO113" s="232">
        <f t="shared" si="246"/>
        <v>0</v>
      </c>
      <c r="CP113" s="214">
        <f>IF(CM113&gt;0,'3. Finanšu-statistiskās konst.'!$C$30*'3. Finanšu-statistiskās konst.'!$C$6,0)</f>
        <v>0</v>
      </c>
      <c r="CQ113" s="214">
        <f t="shared" si="247"/>
        <v>0</v>
      </c>
      <c r="CR113" s="216">
        <f t="shared" si="248"/>
        <v>0</v>
      </c>
      <c r="CS113" s="214">
        <f t="shared" si="249"/>
        <v>0</v>
      </c>
      <c r="CU113" s="214">
        <f t="shared" si="250"/>
        <v>0</v>
      </c>
      <c r="CV113" s="214">
        <f>IF(AND($E113&gt;0,$F113&gt;0),'2. Datu ievade'!AD33,0)</f>
        <v>0</v>
      </c>
      <c r="CX113" s="214">
        <f t="shared" si="251"/>
        <v>0</v>
      </c>
      <c r="CY113" s="214">
        <f>IF(AND($E113&gt;0,$F113&gt;0),'2. Datu ievade'!AE33,0)</f>
        <v>0</v>
      </c>
      <c r="DA113" s="214">
        <f t="shared" si="252"/>
        <v>0</v>
      </c>
      <c r="DB113" s="214">
        <f>IF(AND($E113&gt;0,$F113&gt;0),'2. Datu ievade'!AF33,0)</f>
        <v>0</v>
      </c>
    </row>
    <row r="114" spans="2:106" ht="14.25" customHeight="1" x14ac:dyDescent="0.25">
      <c r="B114" s="320"/>
      <c r="C114" s="296" t="str">
        <f>'2. Datu ievade'!C34:D34</f>
        <v>Lietotāja definēta papildus ģeotelpiskā vienība (citi apbūves/urbānu teritoriju tipi)</v>
      </c>
      <c r="D114" s="297"/>
      <c r="E114" s="213">
        <f>'2. Datu ievade'!E34</f>
        <v>0</v>
      </c>
      <c r="F114" s="214">
        <f>'2. Datu ievade'!H34</f>
        <v>0</v>
      </c>
      <c r="H114" s="231">
        <f>IF(AND($E114&gt;0,$F114&gt;0),'2. Datu ievade'!R34,0)</f>
        <v>0</v>
      </c>
      <c r="I114" s="214">
        <f t="shared" si="197"/>
        <v>0</v>
      </c>
      <c r="J114" s="232">
        <f t="shared" si="198"/>
        <v>0</v>
      </c>
      <c r="K114" s="214">
        <f>IF(H114&gt;0,'3. Finanšu-statistiskās konst.'!$C$19*'3. Finanšu-statistiskās konst.'!$C$6,0)</f>
        <v>0</v>
      </c>
      <c r="L114" s="214">
        <f t="shared" si="199"/>
        <v>0</v>
      </c>
      <c r="M114" s="216">
        <f t="shared" si="200"/>
        <v>0</v>
      </c>
      <c r="N114" s="214">
        <f t="shared" si="201"/>
        <v>0</v>
      </c>
      <c r="P114" s="214">
        <f>IF(AND($E114&gt;0,$F114&gt;0),'2. Datu ievade'!S34,0)</f>
        <v>0</v>
      </c>
      <c r="Q114" s="216">
        <f t="shared" si="202"/>
        <v>0</v>
      </c>
      <c r="R114" s="214">
        <f t="shared" si="203"/>
        <v>0</v>
      </c>
      <c r="S114" s="214">
        <f>IF(P114&gt;0,'3. Finanšu-statistiskās konst.'!$C$21*'3. Finanšu-statistiskās konst.'!$C$6,0)</f>
        <v>0</v>
      </c>
      <c r="T114" s="214">
        <f t="shared" si="204"/>
        <v>0</v>
      </c>
      <c r="U114" s="216">
        <f t="shared" si="205"/>
        <v>0</v>
      </c>
      <c r="V114" s="214">
        <f t="shared" si="206"/>
        <v>0</v>
      </c>
      <c r="X114" s="214">
        <f>IF(AND($E114&gt;0,$F114&gt;0),'2. Datu ievade'!T34,0)</f>
        <v>0</v>
      </c>
      <c r="Y114" s="214">
        <f>IF(X114&gt;0,X114*$E114*$F114*'3. Finanšu-statistiskās konst.'!C$12,0)</f>
        <v>0</v>
      </c>
      <c r="Z114" s="214">
        <f t="shared" si="207"/>
        <v>0</v>
      </c>
      <c r="AB114" s="214">
        <f>IF(AND($E114&gt;0,$F114&gt;0),'2. Datu ievade'!U34,0)</f>
        <v>0</v>
      </c>
      <c r="AC114" s="216">
        <f t="shared" si="208"/>
        <v>0</v>
      </c>
      <c r="AD114" s="214">
        <f t="shared" si="209"/>
        <v>0</v>
      </c>
      <c r="AE114" s="214">
        <f>IF(AB114&gt;0,'3. Finanšu-statistiskās konst.'!$C$22*'3. Finanšu-statistiskās konst.'!$C$6,0)</f>
        <v>0</v>
      </c>
      <c r="AF114" s="214">
        <f t="shared" si="210"/>
        <v>0</v>
      </c>
      <c r="AG114" s="216">
        <f t="shared" si="211"/>
        <v>0</v>
      </c>
      <c r="AH114" s="214">
        <f t="shared" si="212"/>
        <v>0</v>
      </c>
      <c r="AJ114" s="214">
        <f>IF(AND($E114&gt;0,$F114&gt;0),'2. Datu ievade'!W34,0)</f>
        <v>0</v>
      </c>
      <c r="AK114" s="214">
        <f>IF(AJ114&gt;0,AJ114*$E114*'2. Datu ievade'!V34,0)</f>
        <v>0</v>
      </c>
      <c r="AL114" s="214">
        <f>IF(AJ114&gt;0,AK114*'3. Finanšu-statistiskās konst.'!C$13*'3. Finanšu-statistiskās konst.'!$C$6,0)</f>
        <v>0</v>
      </c>
      <c r="AM114" s="214">
        <f t="shared" si="213"/>
        <v>0</v>
      </c>
      <c r="AO114" s="233">
        <f>IF(AND($E114&gt;0,$F114&gt;0),'2. Datu ievade'!X34,0)</f>
        <v>0</v>
      </c>
      <c r="AP114" s="214">
        <f>IF(AND($E114&gt;0,$F114&gt;0),'2. Datu ievade'!T34,0)</f>
        <v>0</v>
      </c>
      <c r="AQ114" s="214">
        <f t="shared" si="214"/>
        <v>0</v>
      </c>
      <c r="AR114" s="216">
        <f t="shared" si="215"/>
        <v>0</v>
      </c>
      <c r="AS114" s="214">
        <f t="shared" si="216"/>
        <v>0</v>
      </c>
      <c r="AT114" s="214">
        <f>IF(AQ114&gt;0,'3. Finanšu-statistiskās konst.'!$C$23*'3. Finanšu-statistiskās konst.'!$C$6,0)</f>
        <v>0</v>
      </c>
      <c r="AU114" s="214">
        <f t="shared" si="217"/>
        <v>0</v>
      </c>
      <c r="AV114" s="216">
        <f t="shared" si="218"/>
        <v>0</v>
      </c>
      <c r="AW114" s="214">
        <f t="shared" si="219"/>
        <v>0</v>
      </c>
      <c r="AY114" s="214">
        <f>IF(AND($E114&gt;0,$F114&gt;0),'2. Datu ievade'!Y34,0)</f>
        <v>0</v>
      </c>
      <c r="AZ114" s="216">
        <f t="shared" si="220"/>
        <v>0</v>
      </c>
      <c r="BA114" s="214">
        <f t="shared" si="221"/>
        <v>0</v>
      </c>
      <c r="BB114" s="214">
        <f>IF(AY114&gt;0,'3. Finanšu-statistiskās konst.'!$C$24*'3. Finanšu-statistiskās konst.'!$C$6,0)</f>
        <v>0</v>
      </c>
      <c r="BC114" s="214">
        <f t="shared" si="222"/>
        <v>0</v>
      </c>
      <c r="BD114" s="216">
        <f t="shared" si="223"/>
        <v>0</v>
      </c>
      <c r="BE114" s="214">
        <f t="shared" si="224"/>
        <v>0</v>
      </c>
      <c r="BG114" s="214">
        <f>IF(AND($E114&gt;0,$F114&gt;0),'2. Datu ievade'!Z34,0)</f>
        <v>0</v>
      </c>
      <c r="BH114" s="216">
        <f t="shared" si="225"/>
        <v>0</v>
      </c>
      <c r="BI114" s="214">
        <f t="shared" si="226"/>
        <v>0</v>
      </c>
      <c r="BJ114" s="267">
        <f>IF(BG114&gt;0,'3. Finanšu-statistiskās konst.'!$C$27*'3. Finanšu-statistiskās konst.'!$C$6,0)</f>
        <v>0</v>
      </c>
      <c r="BK114" s="214">
        <f t="shared" si="227"/>
        <v>0</v>
      </c>
      <c r="BL114" s="216">
        <f t="shared" si="228"/>
        <v>0</v>
      </c>
      <c r="BM114" s="214">
        <f t="shared" si="229"/>
        <v>0</v>
      </c>
      <c r="BO114" s="214">
        <f>IF(AND($E114&gt;0,$F114&gt;0),'2. Datu ievade'!AA34,0)</f>
        <v>0</v>
      </c>
      <c r="BP114" s="216">
        <f t="shared" si="230"/>
        <v>0</v>
      </c>
      <c r="BQ114" s="214">
        <f t="shared" si="231"/>
        <v>0</v>
      </c>
      <c r="BR114" s="214">
        <f>IF(BO114&gt;0,'3. Finanšu-statistiskās konst.'!$C$28*'3. Finanšu-statistiskās konst.'!$C$6,0)</f>
        <v>0</v>
      </c>
      <c r="BS114" s="214">
        <f t="shared" si="232"/>
        <v>0</v>
      </c>
      <c r="BT114" s="216">
        <f t="shared" si="233"/>
        <v>0</v>
      </c>
      <c r="BU114" s="214">
        <f t="shared" si="234"/>
        <v>0</v>
      </c>
      <c r="BW114" s="214">
        <f>IF(AND($E114&gt;0,$F114&gt;0),'2. Datu ievade'!S34,0)</f>
        <v>0</v>
      </c>
      <c r="BX114" s="216">
        <f t="shared" si="235"/>
        <v>0</v>
      </c>
      <c r="BY114" s="214">
        <f t="shared" si="236"/>
        <v>0</v>
      </c>
      <c r="BZ114" s="214">
        <f>IF(BW114&gt;0,'3. Finanšu-statistiskās konst.'!$C$21*'3. Finanšu-statistiskās konst.'!$C$6,0)</f>
        <v>0</v>
      </c>
      <c r="CA114" s="214">
        <f t="shared" si="237"/>
        <v>0</v>
      </c>
      <c r="CB114" s="214">
        <f t="shared" si="238"/>
        <v>0</v>
      </c>
      <c r="CC114" s="214">
        <f t="shared" si="239"/>
        <v>0</v>
      </c>
      <c r="CE114" s="214">
        <f>IF(AND($E114&gt;0,$F114&gt;0),'2. Datu ievade'!AB34,0)</f>
        <v>0</v>
      </c>
      <c r="CF114" s="216">
        <f t="shared" si="240"/>
        <v>0</v>
      </c>
      <c r="CG114" s="214">
        <f t="shared" si="241"/>
        <v>0</v>
      </c>
      <c r="CH114" s="214">
        <f>IF(CE114&gt;0,'3. Finanšu-statistiskās konst.'!$C$29*'3. Finanšu-statistiskās konst.'!$C$6,0)</f>
        <v>0</v>
      </c>
      <c r="CI114" s="214">
        <f t="shared" si="242"/>
        <v>0</v>
      </c>
      <c r="CJ114" s="216">
        <f t="shared" si="243"/>
        <v>0</v>
      </c>
      <c r="CK114" s="214">
        <f t="shared" si="244"/>
        <v>0</v>
      </c>
      <c r="CM114" s="231">
        <f>IF(AND($E114&gt;0,$F114&gt;0),'2. Datu ievade'!AC34,0)</f>
        <v>0</v>
      </c>
      <c r="CN114" s="216">
        <f t="shared" si="245"/>
        <v>0</v>
      </c>
      <c r="CO114" s="232">
        <f t="shared" si="246"/>
        <v>0</v>
      </c>
      <c r="CP114" s="214">
        <f>IF(CM114&gt;0,'3. Finanšu-statistiskās konst.'!$C$30*'3. Finanšu-statistiskās konst.'!$C$6,0)</f>
        <v>0</v>
      </c>
      <c r="CQ114" s="214">
        <f t="shared" si="247"/>
        <v>0</v>
      </c>
      <c r="CR114" s="216">
        <f t="shared" si="248"/>
        <v>0</v>
      </c>
      <c r="CS114" s="214">
        <f t="shared" si="249"/>
        <v>0</v>
      </c>
      <c r="CU114" s="214">
        <f t="shared" si="250"/>
        <v>0</v>
      </c>
      <c r="CV114" s="214">
        <f>IF(AND($E114&gt;0,$F114&gt;0),'2. Datu ievade'!AD34,0)</f>
        <v>0</v>
      </c>
      <c r="CX114" s="214">
        <f t="shared" si="251"/>
        <v>0</v>
      </c>
      <c r="CY114" s="214">
        <f>IF(AND($E114&gt;0,$F114&gt;0),'2. Datu ievade'!AE34,0)</f>
        <v>0</v>
      </c>
      <c r="DA114" s="214">
        <f t="shared" si="252"/>
        <v>0</v>
      </c>
      <c r="DB114" s="214">
        <f>IF(AND($E114&gt;0,$F114&gt;0),'2. Datu ievade'!AF34,0)</f>
        <v>0</v>
      </c>
    </row>
    <row r="115" spans="2:106" ht="14.25" customHeight="1" x14ac:dyDescent="0.25">
      <c r="B115" s="320"/>
      <c r="C115" s="296" t="str">
        <f>'2. Datu ievade'!C35:D35</f>
        <v>Lietotāja definēta papildus ģeotelpiskā vienība (citi apbūves/urbānu teritoriju tipi)</v>
      </c>
      <c r="D115" s="297"/>
      <c r="E115" s="213">
        <f>'2. Datu ievade'!E35</f>
        <v>0</v>
      </c>
      <c r="F115" s="214">
        <f>'2. Datu ievade'!H35</f>
        <v>0</v>
      </c>
      <c r="H115" s="231">
        <f>IF(AND($E115&gt;0,$F115&gt;0),'2. Datu ievade'!R35,0)</f>
        <v>0</v>
      </c>
      <c r="I115" s="214">
        <f t="shared" si="197"/>
        <v>0</v>
      </c>
      <c r="J115" s="232">
        <f t="shared" si="198"/>
        <v>0</v>
      </c>
      <c r="K115" s="214">
        <f>IF(H115&gt;0,'3. Finanšu-statistiskās konst.'!$C$19*'3. Finanšu-statistiskās konst.'!$C$6,0)</f>
        <v>0</v>
      </c>
      <c r="L115" s="214">
        <f t="shared" si="199"/>
        <v>0</v>
      </c>
      <c r="M115" s="216">
        <f t="shared" si="200"/>
        <v>0</v>
      </c>
      <c r="N115" s="214">
        <f t="shared" si="201"/>
        <v>0</v>
      </c>
      <c r="P115" s="214">
        <f>IF(AND($E115&gt;0,$F115&gt;0),'2. Datu ievade'!S35,0)</f>
        <v>0</v>
      </c>
      <c r="Q115" s="216">
        <f t="shared" si="202"/>
        <v>0</v>
      </c>
      <c r="R115" s="214">
        <f t="shared" si="203"/>
        <v>0</v>
      </c>
      <c r="S115" s="214">
        <f>IF(P115&gt;0,'3. Finanšu-statistiskās konst.'!$C$21*'3. Finanšu-statistiskās konst.'!$C$6,0)</f>
        <v>0</v>
      </c>
      <c r="T115" s="214">
        <f t="shared" si="204"/>
        <v>0</v>
      </c>
      <c r="U115" s="216">
        <f t="shared" si="205"/>
        <v>0</v>
      </c>
      <c r="V115" s="214">
        <f t="shared" si="206"/>
        <v>0</v>
      </c>
      <c r="X115" s="214">
        <f>IF(AND($E115&gt;0,$F115&gt;0),'2. Datu ievade'!T35,0)</f>
        <v>0</v>
      </c>
      <c r="Y115" s="214">
        <f>IF(X115&gt;0,X115*$E115*$F115*'3. Finanšu-statistiskās konst.'!C$12,0)</f>
        <v>0</v>
      </c>
      <c r="Z115" s="214">
        <f t="shared" si="207"/>
        <v>0</v>
      </c>
      <c r="AB115" s="214">
        <f>IF(AND($E115&gt;0,$F115&gt;0),'2. Datu ievade'!U35,0)</f>
        <v>0</v>
      </c>
      <c r="AC115" s="216">
        <f t="shared" si="208"/>
        <v>0</v>
      </c>
      <c r="AD115" s="214">
        <f t="shared" si="209"/>
        <v>0</v>
      </c>
      <c r="AE115" s="214">
        <f>IF(AB115&gt;0,'3. Finanšu-statistiskās konst.'!$C$22*'3. Finanšu-statistiskās konst.'!$C$6,0)</f>
        <v>0</v>
      </c>
      <c r="AF115" s="214">
        <f t="shared" si="210"/>
        <v>0</v>
      </c>
      <c r="AG115" s="216">
        <f t="shared" si="211"/>
        <v>0</v>
      </c>
      <c r="AH115" s="214">
        <f t="shared" si="212"/>
        <v>0</v>
      </c>
      <c r="AJ115" s="214">
        <f>IF(AND($E115&gt;0,$F115&gt;0),'2. Datu ievade'!W35,0)</f>
        <v>0</v>
      </c>
      <c r="AK115" s="214">
        <f>IF(AJ115&gt;0,AJ115*$E115*'2. Datu ievade'!V35,0)</f>
        <v>0</v>
      </c>
      <c r="AL115" s="214">
        <f>IF(AJ115&gt;0,AK115*'3. Finanšu-statistiskās konst.'!C$13*'3. Finanšu-statistiskās konst.'!$C$6,0)</f>
        <v>0</v>
      </c>
      <c r="AM115" s="214">
        <f t="shared" si="213"/>
        <v>0</v>
      </c>
      <c r="AO115" s="233">
        <f>IF(AND($E115&gt;0,$F115&gt;0),'2. Datu ievade'!X35,0)</f>
        <v>0</v>
      </c>
      <c r="AP115" s="214">
        <f>IF(AND($E115&gt;0,$F115&gt;0),'2. Datu ievade'!T35,0)</f>
        <v>0</v>
      </c>
      <c r="AQ115" s="214">
        <f t="shared" si="214"/>
        <v>0</v>
      </c>
      <c r="AR115" s="216">
        <f t="shared" si="215"/>
        <v>0</v>
      </c>
      <c r="AS115" s="214">
        <f t="shared" si="216"/>
        <v>0</v>
      </c>
      <c r="AT115" s="214">
        <f>IF(AQ115&gt;0,'3. Finanšu-statistiskās konst.'!$C$23*'3. Finanšu-statistiskās konst.'!$C$6,0)</f>
        <v>0</v>
      </c>
      <c r="AU115" s="214">
        <f t="shared" si="217"/>
        <v>0</v>
      </c>
      <c r="AV115" s="216">
        <f t="shared" si="218"/>
        <v>0</v>
      </c>
      <c r="AW115" s="214">
        <f t="shared" si="219"/>
        <v>0</v>
      </c>
      <c r="AY115" s="214">
        <f>IF(AND($E115&gt;0,$F115&gt;0),'2. Datu ievade'!Y35,0)</f>
        <v>0</v>
      </c>
      <c r="AZ115" s="216">
        <f t="shared" si="220"/>
        <v>0</v>
      </c>
      <c r="BA115" s="214">
        <f t="shared" si="221"/>
        <v>0</v>
      </c>
      <c r="BB115" s="214">
        <f>IF(AY115&gt;0,'3. Finanšu-statistiskās konst.'!$C$24*'3. Finanšu-statistiskās konst.'!$C$6,0)</f>
        <v>0</v>
      </c>
      <c r="BC115" s="214">
        <f t="shared" si="222"/>
        <v>0</v>
      </c>
      <c r="BD115" s="216">
        <f t="shared" si="223"/>
        <v>0</v>
      </c>
      <c r="BE115" s="214">
        <f t="shared" si="224"/>
        <v>0</v>
      </c>
      <c r="BG115" s="214">
        <f>IF(AND($E115&gt;0,$F115&gt;0),'2. Datu ievade'!Z35,0)</f>
        <v>0</v>
      </c>
      <c r="BH115" s="216">
        <f t="shared" si="225"/>
        <v>0</v>
      </c>
      <c r="BI115" s="214">
        <f t="shared" si="226"/>
        <v>0</v>
      </c>
      <c r="BJ115" s="267">
        <f>IF(BG115&gt;0,'3. Finanšu-statistiskās konst.'!$C$27*'3. Finanšu-statistiskās konst.'!$C$6,0)</f>
        <v>0</v>
      </c>
      <c r="BK115" s="214">
        <f t="shared" si="227"/>
        <v>0</v>
      </c>
      <c r="BL115" s="216">
        <f t="shared" si="228"/>
        <v>0</v>
      </c>
      <c r="BM115" s="214">
        <f t="shared" si="229"/>
        <v>0</v>
      </c>
      <c r="BO115" s="214">
        <f>IF(AND($E115&gt;0,$F115&gt;0),'2. Datu ievade'!AA35,0)</f>
        <v>0</v>
      </c>
      <c r="BP115" s="216">
        <f t="shared" si="230"/>
        <v>0</v>
      </c>
      <c r="BQ115" s="214">
        <f t="shared" si="231"/>
        <v>0</v>
      </c>
      <c r="BR115" s="214">
        <f>IF(BO115&gt;0,'3. Finanšu-statistiskās konst.'!$C$28*'3. Finanšu-statistiskās konst.'!$C$6,0)</f>
        <v>0</v>
      </c>
      <c r="BS115" s="214">
        <f t="shared" si="232"/>
        <v>0</v>
      </c>
      <c r="BT115" s="216">
        <f t="shared" si="233"/>
        <v>0</v>
      </c>
      <c r="BU115" s="214">
        <f t="shared" si="234"/>
        <v>0</v>
      </c>
      <c r="BW115" s="214">
        <f>IF(AND($E115&gt;0,$F115&gt;0),'2. Datu ievade'!S35,0)</f>
        <v>0</v>
      </c>
      <c r="BX115" s="216">
        <f t="shared" si="235"/>
        <v>0</v>
      </c>
      <c r="BY115" s="214">
        <f t="shared" si="236"/>
        <v>0</v>
      </c>
      <c r="BZ115" s="214">
        <f>IF(BW115&gt;0,'3. Finanšu-statistiskās konst.'!$C$21*'3. Finanšu-statistiskās konst.'!$C$6,0)</f>
        <v>0</v>
      </c>
      <c r="CA115" s="214">
        <f t="shared" si="237"/>
        <v>0</v>
      </c>
      <c r="CB115" s="214">
        <f t="shared" si="238"/>
        <v>0</v>
      </c>
      <c r="CC115" s="214">
        <f t="shared" si="239"/>
        <v>0</v>
      </c>
      <c r="CE115" s="214">
        <f>IF(AND($E115&gt;0,$F115&gt;0),'2. Datu ievade'!AB35,0)</f>
        <v>0</v>
      </c>
      <c r="CF115" s="216">
        <f t="shared" si="240"/>
        <v>0</v>
      </c>
      <c r="CG115" s="214">
        <f t="shared" si="241"/>
        <v>0</v>
      </c>
      <c r="CH115" s="214">
        <f>IF(CE115&gt;0,'3. Finanšu-statistiskās konst.'!$C$29*'3. Finanšu-statistiskās konst.'!$C$6,0)</f>
        <v>0</v>
      </c>
      <c r="CI115" s="214">
        <f t="shared" si="242"/>
        <v>0</v>
      </c>
      <c r="CJ115" s="216">
        <f t="shared" si="243"/>
        <v>0</v>
      </c>
      <c r="CK115" s="214">
        <f t="shared" si="244"/>
        <v>0</v>
      </c>
      <c r="CM115" s="231">
        <f>IF(AND($E115&gt;0,$F115&gt;0),'2. Datu ievade'!AC35,0)</f>
        <v>0</v>
      </c>
      <c r="CN115" s="216">
        <f t="shared" si="245"/>
        <v>0</v>
      </c>
      <c r="CO115" s="232">
        <f t="shared" si="246"/>
        <v>0</v>
      </c>
      <c r="CP115" s="214">
        <f>IF(CM115&gt;0,'3. Finanšu-statistiskās konst.'!$C$30*'3. Finanšu-statistiskās konst.'!$C$6,0)</f>
        <v>0</v>
      </c>
      <c r="CQ115" s="214">
        <f t="shared" si="247"/>
        <v>0</v>
      </c>
      <c r="CR115" s="216">
        <f t="shared" si="248"/>
        <v>0</v>
      </c>
      <c r="CS115" s="214">
        <f t="shared" si="249"/>
        <v>0</v>
      </c>
      <c r="CU115" s="214">
        <f t="shared" si="250"/>
        <v>0</v>
      </c>
      <c r="CV115" s="214">
        <f>IF(AND($E115&gt;0,$F115&gt;0),'2. Datu ievade'!AD35,0)</f>
        <v>0</v>
      </c>
      <c r="CX115" s="214">
        <f t="shared" si="251"/>
        <v>0</v>
      </c>
      <c r="CY115" s="214">
        <f>IF(AND($E115&gt;0,$F115&gt;0),'2. Datu ievade'!AE35,0)</f>
        <v>0</v>
      </c>
      <c r="DA115" s="214">
        <f t="shared" si="252"/>
        <v>0</v>
      </c>
      <c r="DB115" s="214">
        <f>IF(AND($E115&gt;0,$F115&gt;0),'2. Datu ievade'!AF35,0)</f>
        <v>0</v>
      </c>
    </row>
    <row r="116" spans="2:106" ht="14.25" customHeight="1" x14ac:dyDescent="0.25">
      <c r="B116" s="321"/>
      <c r="C116" s="296" t="str">
        <f>'2. Datu ievade'!C36:D36</f>
        <v>Lietotāja definēta papildus ģeotelpiskā vienība (citi apbūves/urbānu teritoriju tipi)</v>
      </c>
      <c r="D116" s="297"/>
      <c r="E116" s="213">
        <f>'2. Datu ievade'!E36</f>
        <v>0</v>
      </c>
      <c r="F116" s="214">
        <f>'2. Datu ievade'!H36</f>
        <v>0</v>
      </c>
      <c r="H116" s="231">
        <f>IF(AND($E116&gt;0,$F116&gt;0),'2. Datu ievade'!R36,0)</f>
        <v>0</v>
      </c>
      <c r="I116" s="214">
        <f t="shared" si="197"/>
        <v>0</v>
      </c>
      <c r="J116" s="232">
        <f t="shared" si="198"/>
        <v>0</v>
      </c>
      <c r="K116" s="214">
        <f>IF(H116&gt;0,'3. Finanšu-statistiskās konst.'!$C$19*'3. Finanšu-statistiskās konst.'!$C$6,0)</f>
        <v>0</v>
      </c>
      <c r="L116" s="214">
        <f t="shared" si="199"/>
        <v>0</v>
      </c>
      <c r="M116" s="216">
        <f t="shared" si="200"/>
        <v>0</v>
      </c>
      <c r="N116" s="214">
        <f t="shared" si="201"/>
        <v>0</v>
      </c>
      <c r="P116" s="214">
        <f>IF(AND($E116&gt;0,$F116&gt;0),'2. Datu ievade'!S36,0)</f>
        <v>0</v>
      </c>
      <c r="Q116" s="216">
        <f t="shared" si="202"/>
        <v>0</v>
      </c>
      <c r="R116" s="214">
        <f t="shared" si="203"/>
        <v>0</v>
      </c>
      <c r="S116" s="214">
        <f>IF(P116&gt;0,'3. Finanšu-statistiskās konst.'!$C$21*'3. Finanšu-statistiskās konst.'!$C$6,0)</f>
        <v>0</v>
      </c>
      <c r="T116" s="214">
        <f t="shared" si="204"/>
        <v>0</v>
      </c>
      <c r="U116" s="216">
        <f t="shared" si="205"/>
        <v>0</v>
      </c>
      <c r="V116" s="214">
        <f t="shared" si="206"/>
        <v>0</v>
      </c>
      <c r="X116" s="214">
        <f>IF(AND($E116&gt;0,$F116&gt;0),'2. Datu ievade'!T36,0)</f>
        <v>0</v>
      </c>
      <c r="Y116" s="214">
        <f>IF(X116&gt;0,X116*$E116*$F116*'3. Finanšu-statistiskās konst.'!C$12,0)</f>
        <v>0</v>
      </c>
      <c r="Z116" s="214">
        <f t="shared" si="207"/>
        <v>0</v>
      </c>
      <c r="AB116" s="214">
        <f>IF(AND($E116&gt;0,$F116&gt;0),'2. Datu ievade'!U36,0)</f>
        <v>0</v>
      </c>
      <c r="AC116" s="216">
        <f t="shared" si="208"/>
        <v>0</v>
      </c>
      <c r="AD116" s="214">
        <f t="shared" si="209"/>
        <v>0</v>
      </c>
      <c r="AE116" s="214">
        <f>IF(AB116&gt;0,'3. Finanšu-statistiskās konst.'!$C$22*'3. Finanšu-statistiskās konst.'!$C$6,0)</f>
        <v>0</v>
      </c>
      <c r="AF116" s="214">
        <f t="shared" si="210"/>
        <v>0</v>
      </c>
      <c r="AG116" s="216">
        <f t="shared" si="211"/>
        <v>0</v>
      </c>
      <c r="AH116" s="214">
        <f t="shared" si="212"/>
        <v>0</v>
      </c>
      <c r="AJ116" s="214">
        <f>IF(AND($E116&gt;0,$F116&gt;0),'2. Datu ievade'!W36,0)</f>
        <v>0</v>
      </c>
      <c r="AK116" s="214">
        <f>IF(AJ116&gt;0,AJ116*$E116*'2. Datu ievade'!V36,0)</f>
        <v>0</v>
      </c>
      <c r="AL116" s="214">
        <f>IF(AJ116&gt;0,AK116*'3. Finanšu-statistiskās konst.'!C$13*'3. Finanšu-statistiskās konst.'!$C$6,0)</f>
        <v>0</v>
      </c>
      <c r="AM116" s="214">
        <f t="shared" si="213"/>
        <v>0</v>
      </c>
      <c r="AO116" s="233">
        <f>IF(AND($E116&gt;0,$F116&gt;0),'2. Datu ievade'!X36,0)</f>
        <v>0</v>
      </c>
      <c r="AP116" s="214">
        <f>IF(AND($E116&gt;0,$F116&gt;0),'2. Datu ievade'!T36,0)</f>
        <v>0</v>
      </c>
      <c r="AQ116" s="214">
        <f t="shared" si="214"/>
        <v>0</v>
      </c>
      <c r="AR116" s="216">
        <f t="shared" si="215"/>
        <v>0</v>
      </c>
      <c r="AS116" s="214">
        <f t="shared" si="216"/>
        <v>0</v>
      </c>
      <c r="AT116" s="214">
        <f>IF(AQ116&gt;0,'3. Finanšu-statistiskās konst.'!$C$23*'3. Finanšu-statistiskās konst.'!$C$6,0)</f>
        <v>0</v>
      </c>
      <c r="AU116" s="214">
        <f t="shared" si="217"/>
        <v>0</v>
      </c>
      <c r="AV116" s="216">
        <f t="shared" si="218"/>
        <v>0</v>
      </c>
      <c r="AW116" s="214">
        <f t="shared" si="219"/>
        <v>0</v>
      </c>
      <c r="AY116" s="214">
        <f>IF(AND($E116&gt;0,$F116&gt;0),'2. Datu ievade'!Y36,0)</f>
        <v>0</v>
      </c>
      <c r="AZ116" s="216">
        <f t="shared" si="220"/>
        <v>0</v>
      </c>
      <c r="BA116" s="214">
        <f t="shared" si="221"/>
        <v>0</v>
      </c>
      <c r="BB116" s="214">
        <f>IF(AY116&gt;0,'3. Finanšu-statistiskās konst.'!$C$24*'3. Finanšu-statistiskās konst.'!$C$6,0)</f>
        <v>0</v>
      </c>
      <c r="BC116" s="214">
        <f t="shared" si="222"/>
        <v>0</v>
      </c>
      <c r="BD116" s="216">
        <f t="shared" si="223"/>
        <v>0</v>
      </c>
      <c r="BE116" s="214">
        <f t="shared" si="224"/>
        <v>0</v>
      </c>
      <c r="BG116" s="214">
        <f>IF(AND($E116&gt;0,$F116&gt;0),'2. Datu ievade'!Z36,0)</f>
        <v>0</v>
      </c>
      <c r="BH116" s="216">
        <f t="shared" si="225"/>
        <v>0</v>
      </c>
      <c r="BI116" s="214">
        <f t="shared" si="226"/>
        <v>0</v>
      </c>
      <c r="BJ116" s="267">
        <f>IF(BG116&gt;0,'3. Finanšu-statistiskās konst.'!$C$27*'3. Finanšu-statistiskās konst.'!$C$6,0)</f>
        <v>0</v>
      </c>
      <c r="BK116" s="214">
        <f t="shared" si="227"/>
        <v>0</v>
      </c>
      <c r="BL116" s="216">
        <f t="shared" si="228"/>
        <v>0</v>
      </c>
      <c r="BM116" s="214">
        <f t="shared" si="229"/>
        <v>0</v>
      </c>
      <c r="BO116" s="214">
        <f>IF(AND($E116&gt;0,$F116&gt;0),'2. Datu ievade'!AA36,0)</f>
        <v>0</v>
      </c>
      <c r="BP116" s="216">
        <f t="shared" si="230"/>
        <v>0</v>
      </c>
      <c r="BQ116" s="214">
        <f t="shared" si="231"/>
        <v>0</v>
      </c>
      <c r="BR116" s="214">
        <f>IF(BO116&gt;0,'3. Finanšu-statistiskās konst.'!$C$28*'3. Finanšu-statistiskās konst.'!$C$6,0)</f>
        <v>0</v>
      </c>
      <c r="BS116" s="214">
        <f t="shared" si="232"/>
        <v>0</v>
      </c>
      <c r="BT116" s="216">
        <f t="shared" si="233"/>
        <v>0</v>
      </c>
      <c r="BU116" s="214">
        <f t="shared" si="234"/>
        <v>0</v>
      </c>
      <c r="BW116" s="214">
        <f>IF(AND($E116&gt;0,$F116&gt;0),'2. Datu ievade'!S36,0)</f>
        <v>0</v>
      </c>
      <c r="BX116" s="216">
        <f t="shared" si="235"/>
        <v>0</v>
      </c>
      <c r="BY116" s="214">
        <f t="shared" si="236"/>
        <v>0</v>
      </c>
      <c r="BZ116" s="214">
        <f>IF(BW116&gt;0,'3. Finanšu-statistiskās konst.'!$C$21*'3. Finanšu-statistiskās konst.'!$C$6,0)</f>
        <v>0</v>
      </c>
      <c r="CA116" s="214">
        <f t="shared" si="237"/>
        <v>0</v>
      </c>
      <c r="CB116" s="214">
        <f t="shared" si="238"/>
        <v>0</v>
      </c>
      <c r="CC116" s="214">
        <f t="shared" si="239"/>
        <v>0</v>
      </c>
      <c r="CE116" s="214">
        <f>IF(AND($E116&gt;0,$F116&gt;0),'2. Datu ievade'!AB36,0)</f>
        <v>0</v>
      </c>
      <c r="CF116" s="216">
        <f t="shared" si="240"/>
        <v>0</v>
      </c>
      <c r="CG116" s="214">
        <f t="shared" si="241"/>
        <v>0</v>
      </c>
      <c r="CH116" s="214">
        <f>IF(CE116&gt;0,'3. Finanšu-statistiskās konst.'!$C$29*'3. Finanšu-statistiskās konst.'!$C$6,0)</f>
        <v>0</v>
      </c>
      <c r="CI116" s="214">
        <f t="shared" si="242"/>
        <v>0</v>
      </c>
      <c r="CJ116" s="216">
        <f t="shared" si="243"/>
        <v>0</v>
      </c>
      <c r="CK116" s="214">
        <f t="shared" si="244"/>
        <v>0</v>
      </c>
      <c r="CM116" s="231">
        <f>IF(AND($E116&gt;0,$F116&gt;0),'2. Datu ievade'!AC36,0)</f>
        <v>0</v>
      </c>
      <c r="CN116" s="216">
        <f t="shared" si="245"/>
        <v>0</v>
      </c>
      <c r="CO116" s="232">
        <f t="shared" si="246"/>
        <v>0</v>
      </c>
      <c r="CP116" s="214">
        <f>IF(CM116&gt;0,'3. Finanšu-statistiskās konst.'!$C$30*'3. Finanšu-statistiskās konst.'!$C$6,0)</f>
        <v>0</v>
      </c>
      <c r="CQ116" s="214">
        <f t="shared" si="247"/>
        <v>0</v>
      </c>
      <c r="CR116" s="216">
        <f t="shared" si="248"/>
        <v>0</v>
      </c>
      <c r="CS116" s="214">
        <f t="shared" si="249"/>
        <v>0</v>
      </c>
      <c r="CU116" s="214">
        <f t="shared" si="250"/>
        <v>0</v>
      </c>
      <c r="CV116" s="214">
        <f>IF(AND($E116&gt;0,$F116&gt;0),'2. Datu ievade'!AD36,0)</f>
        <v>0</v>
      </c>
      <c r="CX116" s="214">
        <f t="shared" si="251"/>
        <v>0</v>
      </c>
      <c r="CY116" s="214">
        <f>IF(AND($E116&gt;0,$F116&gt;0),'2. Datu ievade'!AE36,0)</f>
        <v>0</v>
      </c>
      <c r="DA116" s="214">
        <f t="shared" si="252"/>
        <v>0</v>
      </c>
      <c r="DB116" s="214">
        <f>IF(AND($E116&gt;0,$F116&gt;0),'2. Datu ievade'!AF36,0)</f>
        <v>0</v>
      </c>
    </row>
    <row r="117" spans="2:106" x14ac:dyDescent="0.25">
      <c r="B117" s="298" t="str">
        <f>'2. Datu ievade'!B37:D37</f>
        <v xml:space="preserve">1. lietotāja definēta papildus ģeotelpiskā vienība ekosistēmas/apakšsistēmas līmenī*  </v>
      </c>
      <c r="C117" s="299"/>
      <c r="D117" s="300"/>
      <c r="E117" s="213">
        <f>'2. Datu ievade'!E37</f>
        <v>0</v>
      </c>
      <c r="F117" s="214">
        <f>'2. Datu ievade'!H37</f>
        <v>0</v>
      </c>
      <c r="H117" s="231">
        <f>IF(AND($E117&gt;0,$F117&gt;0),'2. Datu ievade'!R37,0)</f>
        <v>0</v>
      </c>
      <c r="I117" s="214">
        <f t="shared" si="197"/>
        <v>0</v>
      </c>
      <c r="J117" s="232">
        <f t="shared" si="198"/>
        <v>0</v>
      </c>
      <c r="K117" s="214">
        <f>IF(H117&gt;0,'3. Finanšu-statistiskās konst.'!$C$19*'3. Finanšu-statistiskās konst.'!$C$6,0)</f>
        <v>0</v>
      </c>
      <c r="L117" s="214">
        <f t="shared" si="199"/>
        <v>0</v>
      </c>
      <c r="M117" s="216">
        <f t="shared" si="200"/>
        <v>0</v>
      </c>
      <c r="N117" s="214">
        <f t="shared" si="201"/>
        <v>0</v>
      </c>
      <c r="P117" s="214">
        <f>IF(AND($E117&gt;0,$F117&gt;0),'2. Datu ievade'!S37,0)</f>
        <v>0</v>
      </c>
      <c r="Q117" s="216">
        <f t="shared" si="202"/>
        <v>0</v>
      </c>
      <c r="R117" s="214">
        <f t="shared" si="203"/>
        <v>0</v>
      </c>
      <c r="S117" s="214">
        <f>IF(P117&gt;0,'3. Finanšu-statistiskās konst.'!$C$21*'3. Finanšu-statistiskās konst.'!$C$6,0)</f>
        <v>0</v>
      </c>
      <c r="T117" s="214">
        <f t="shared" si="204"/>
        <v>0</v>
      </c>
      <c r="U117" s="216">
        <f t="shared" si="205"/>
        <v>0</v>
      </c>
      <c r="V117" s="214">
        <f t="shared" si="206"/>
        <v>0</v>
      </c>
      <c r="X117" s="214">
        <f>IF(AND($E117&gt;0,$F117&gt;0),'2. Datu ievade'!T37,0)</f>
        <v>0</v>
      </c>
      <c r="Y117" s="214">
        <f>IF(X117&gt;0,X117*$E117*$F117*'3. Finanšu-statistiskās konst.'!C$12,0)</f>
        <v>0</v>
      </c>
      <c r="Z117" s="214">
        <f t="shared" si="207"/>
        <v>0</v>
      </c>
      <c r="AB117" s="214">
        <f>IF(AND($E117&gt;0,$F117&gt;0),'2. Datu ievade'!U37,0)</f>
        <v>0</v>
      </c>
      <c r="AC117" s="216">
        <f t="shared" si="208"/>
        <v>0</v>
      </c>
      <c r="AD117" s="214">
        <f t="shared" si="209"/>
        <v>0</v>
      </c>
      <c r="AE117" s="214">
        <f>IF(AB117&gt;0,'3. Finanšu-statistiskās konst.'!$C$22*'3. Finanšu-statistiskās konst.'!$C$6,0)</f>
        <v>0</v>
      </c>
      <c r="AF117" s="214">
        <f t="shared" si="210"/>
        <v>0</v>
      </c>
      <c r="AG117" s="216">
        <f t="shared" si="211"/>
        <v>0</v>
      </c>
      <c r="AH117" s="214">
        <f t="shared" si="212"/>
        <v>0</v>
      </c>
      <c r="AJ117" s="214">
        <f>IF(AND($E117&gt;0,$F117&gt;0),'2. Datu ievade'!W37,0)</f>
        <v>0</v>
      </c>
      <c r="AK117" s="214">
        <f>IF(AJ117&gt;0,AJ117*$E117*'2. Datu ievade'!V37,0)</f>
        <v>0</v>
      </c>
      <c r="AL117" s="214">
        <f>IF(AJ117&gt;0,AK117*'3. Finanšu-statistiskās konst.'!C$13*'3. Finanšu-statistiskās konst.'!$C$6,0)</f>
        <v>0</v>
      </c>
      <c r="AM117" s="214">
        <f t="shared" si="213"/>
        <v>0</v>
      </c>
      <c r="AO117" s="233">
        <f>IF(AND($E117&gt;0,$F117&gt;0),'2. Datu ievade'!X37,0)</f>
        <v>0</v>
      </c>
      <c r="AP117" s="214">
        <f>IF(AND($E117&gt;0,$F117&gt;0),'2. Datu ievade'!T37,0)</f>
        <v>0</v>
      </c>
      <c r="AQ117" s="214">
        <f t="shared" si="214"/>
        <v>0</v>
      </c>
      <c r="AR117" s="216">
        <f t="shared" si="215"/>
        <v>0</v>
      </c>
      <c r="AS117" s="214">
        <f t="shared" si="216"/>
        <v>0</v>
      </c>
      <c r="AT117" s="214">
        <f>IF(AQ117&gt;0,'3. Finanšu-statistiskās konst.'!$C$23*'3. Finanšu-statistiskās konst.'!$C$6,0)</f>
        <v>0</v>
      </c>
      <c r="AU117" s="214">
        <f t="shared" si="217"/>
        <v>0</v>
      </c>
      <c r="AV117" s="216">
        <f t="shared" si="218"/>
        <v>0</v>
      </c>
      <c r="AW117" s="214">
        <f t="shared" si="219"/>
        <v>0</v>
      </c>
      <c r="AY117" s="214">
        <f>IF(AND($E117&gt;0,$F117&gt;0),'2. Datu ievade'!Y37,0)</f>
        <v>0</v>
      </c>
      <c r="AZ117" s="216">
        <f t="shared" si="220"/>
        <v>0</v>
      </c>
      <c r="BA117" s="214">
        <f t="shared" si="221"/>
        <v>0</v>
      </c>
      <c r="BB117" s="214">
        <f>IF(AY117&gt;0,'3. Finanšu-statistiskās konst.'!$C$24*'3. Finanšu-statistiskās konst.'!$C$6,0)</f>
        <v>0</v>
      </c>
      <c r="BC117" s="214">
        <f t="shared" si="222"/>
        <v>0</v>
      </c>
      <c r="BD117" s="216">
        <f t="shared" si="223"/>
        <v>0</v>
      </c>
      <c r="BE117" s="214">
        <f t="shared" si="224"/>
        <v>0</v>
      </c>
      <c r="BG117" s="214">
        <f>IF(AND($E117&gt;0,$F117&gt;0),'2. Datu ievade'!Z37,0)</f>
        <v>0</v>
      </c>
      <c r="BH117" s="216">
        <f t="shared" si="225"/>
        <v>0</v>
      </c>
      <c r="BI117" s="214">
        <f t="shared" si="226"/>
        <v>0</v>
      </c>
      <c r="BJ117" s="214">
        <f>IF(BG117&gt;0,'3. Finanšu-statistiskās konst.'!$C$26*'3. Finanšu-statistiskās konst.'!$C$6,0)</f>
        <v>0</v>
      </c>
      <c r="BK117" s="214">
        <f t="shared" si="227"/>
        <v>0</v>
      </c>
      <c r="BL117" s="216">
        <f t="shared" si="228"/>
        <v>0</v>
      </c>
      <c r="BM117" s="214">
        <f t="shared" si="229"/>
        <v>0</v>
      </c>
      <c r="BO117" s="214">
        <f>IF(AND($E117&gt;0,$F117&gt;0),'2. Datu ievade'!AA37,0)</f>
        <v>0</v>
      </c>
      <c r="BP117" s="216">
        <f t="shared" si="230"/>
        <v>0</v>
      </c>
      <c r="BQ117" s="214">
        <f t="shared" si="231"/>
        <v>0</v>
      </c>
      <c r="BR117" s="214">
        <f>IF(BO117&gt;0,'3. Finanšu-statistiskās konst.'!$C$28*'3. Finanšu-statistiskās konst.'!$C$6,0)</f>
        <v>0</v>
      </c>
      <c r="BS117" s="214">
        <f t="shared" si="232"/>
        <v>0</v>
      </c>
      <c r="BT117" s="216">
        <f t="shared" si="233"/>
        <v>0</v>
      </c>
      <c r="BU117" s="214">
        <f t="shared" si="234"/>
        <v>0</v>
      </c>
      <c r="BW117" s="214">
        <f>IF(AND($E117&gt;0,$F117&gt;0),'2. Datu ievade'!S37,0)</f>
        <v>0</v>
      </c>
      <c r="BX117" s="216">
        <f t="shared" si="235"/>
        <v>0</v>
      </c>
      <c r="BY117" s="214">
        <f t="shared" si="236"/>
        <v>0</v>
      </c>
      <c r="BZ117" s="214">
        <f>IF(BW117&gt;0,'3. Finanšu-statistiskās konst.'!$C$21*'3. Finanšu-statistiskās konst.'!$C$6,0)</f>
        <v>0</v>
      </c>
      <c r="CA117" s="214">
        <f t="shared" si="237"/>
        <v>0</v>
      </c>
      <c r="CB117" s="214">
        <f t="shared" si="238"/>
        <v>0</v>
      </c>
      <c r="CC117" s="214">
        <f t="shared" si="239"/>
        <v>0</v>
      </c>
      <c r="CE117" s="214">
        <f>IF(AND($E117&gt;0,$F117&gt;0),'2. Datu ievade'!AB37,0)</f>
        <v>0</v>
      </c>
      <c r="CF117" s="216">
        <f t="shared" si="240"/>
        <v>0</v>
      </c>
      <c r="CG117" s="214">
        <f t="shared" si="241"/>
        <v>0</v>
      </c>
      <c r="CH117" s="214">
        <f>IF(CE117&gt;0,'3. Finanšu-statistiskās konst.'!$C$29*'3. Finanšu-statistiskās konst.'!$C$6,0)</f>
        <v>0</v>
      </c>
      <c r="CI117" s="214">
        <f t="shared" si="242"/>
        <v>0</v>
      </c>
      <c r="CJ117" s="216">
        <f t="shared" si="243"/>
        <v>0</v>
      </c>
      <c r="CK117" s="214">
        <f t="shared" si="244"/>
        <v>0</v>
      </c>
      <c r="CM117" s="231">
        <f>IF(AND($E117&gt;0,$F117&gt;0),'2. Datu ievade'!AC37,0)</f>
        <v>0</v>
      </c>
      <c r="CN117" s="216">
        <f t="shared" si="245"/>
        <v>0</v>
      </c>
      <c r="CO117" s="232">
        <f t="shared" si="246"/>
        <v>0</v>
      </c>
      <c r="CP117" s="214">
        <f>IF(CM117&gt;0,'3. Finanšu-statistiskās konst.'!$C$30*'3. Finanšu-statistiskās konst.'!$C$6,0)</f>
        <v>0</v>
      </c>
      <c r="CQ117" s="214">
        <f t="shared" si="247"/>
        <v>0</v>
      </c>
      <c r="CR117" s="216">
        <f t="shared" si="248"/>
        <v>0</v>
      </c>
      <c r="CS117" s="214">
        <f t="shared" si="249"/>
        <v>0</v>
      </c>
      <c r="CU117" s="214">
        <f t="shared" si="250"/>
        <v>0</v>
      </c>
      <c r="CV117" s="214">
        <f>IF(AND($E117&gt;0,$F117&gt;0),'2. Datu ievade'!AD37,0)</f>
        <v>0</v>
      </c>
      <c r="CX117" s="214">
        <f t="shared" si="251"/>
        <v>0</v>
      </c>
      <c r="CY117" s="214">
        <f>IF(AND($E117&gt;0,$F117&gt;0),'2. Datu ievade'!AE37,0)</f>
        <v>0</v>
      </c>
      <c r="DA117" s="214">
        <f t="shared" si="252"/>
        <v>0</v>
      </c>
      <c r="DB117" s="214">
        <f>IF(AND($E117&gt;0,$F117&gt;0),'2. Datu ievade'!AF37,0)</f>
        <v>0</v>
      </c>
    </row>
    <row r="118" spans="2:106" x14ac:dyDescent="0.25">
      <c r="B118" s="298" t="str">
        <f>'2. Datu ievade'!B38:D38</f>
        <v xml:space="preserve">2. lietotāja definēta papildus ģeotelpiskā vienība ekosistēmas/apakšsistēmas līmenī*  </v>
      </c>
      <c r="C118" s="299"/>
      <c r="D118" s="300"/>
      <c r="E118" s="213">
        <f>'2. Datu ievade'!E38</f>
        <v>0</v>
      </c>
      <c r="F118" s="214">
        <f>'2. Datu ievade'!H38</f>
        <v>0</v>
      </c>
      <c r="H118" s="231">
        <f>IF(AND($E118&gt;0,$F118&gt;0),'2. Datu ievade'!R38,0)</f>
        <v>0</v>
      </c>
      <c r="I118" s="214">
        <f t="shared" si="197"/>
        <v>0</v>
      </c>
      <c r="J118" s="232">
        <f t="shared" si="198"/>
        <v>0</v>
      </c>
      <c r="K118" s="214">
        <f>IF(H118&gt;0,'3. Finanšu-statistiskās konst.'!$C$19*'3. Finanšu-statistiskās konst.'!$C$6,0)</f>
        <v>0</v>
      </c>
      <c r="L118" s="214">
        <f t="shared" si="199"/>
        <v>0</v>
      </c>
      <c r="M118" s="216">
        <f t="shared" si="200"/>
        <v>0</v>
      </c>
      <c r="N118" s="214">
        <f t="shared" si="201"/>
        <v>0</v>
      </c>
      <c r="P118" s="214">
        <f>IF(AND($E118&gt;0,$F118&gt;0),'2. Datu ievade'!S38,0)</f>
        <v>0</v>
      </c>
      <c r="Q118" s="216">
        <f t="shared" si="202"/>
        <v>0</v>
      </c>
      <c r="R118" s="214">
        <f t="shared" si="203"/>
        <v>0</v>
      </c>
      <c r="S118" s="214">
        <f>IF(P118&gt;0,'3. Finanšu-statistiskās konst.'!$C$21*'3. Finanšu-statistiskās konst.'!$C$6,0)</f>
        <v>0</v>
      </c>
      <c r="T118" s="214">
        <f t="shared" si="204"/>
        <v>0</v>
      </c>
      <c r="U118" s="216">
        <f t="shared" si="205"/>
        <v>0</v>
      </c>
      <c r="V118" s="214">
        <f t="shared" si="206"/>
        <v>0</v>
      </c>
      <c r="X118" s="214">
        <f>IF(AND($E118&gt;0,$F118&gt;0),'2. Datu ievade'!T38,0)</f>
        <v>0</v>
      </c>
      <c r="Y118" s="214">
        <f>IF(X118&gt;0,X118*$E118*$F118*'3. Finanšu-statistiskās konst.'!C$12,0)</f>
        <v>0</v>
      </c>
      <c r="Z118" s="214">
        <f t="shared" si="207"/>
        <v>0</v>
      </c>
      <c r="AB118" s="214">
        <f>IF(AND($E118&gt;0,$F118&gt;0),'2. Datu ievade'!U38,0)</f>
        <v>0</v>
      </c>
      <c r="AC118" s="216">
        <f t="shared" si="208"/>
        <v>0</v>
      </c>
      <c r="AD118" s="214">
        <f t="shared" si="209"/>
        <v>0</v>
      </c>
      <c r="AE118" s="214">
        <f>IF(AB118&gt;0,'3. Finanšu-statistiskās konst.'!$C$22*'3. Finanšu-statistiskās konst.'!$C$6,0)</f>
        <v>0</v>
      </c>
      <c r="AF118" s="214">
        <f t="shared" si="210"/>
        <v>0</v>
      </c>
      <c r="AG118" s="216">
        <f t="shared" si="211"/>
        <v>0</v>
      </c>
      <c r="AH118" s="214">
        <f t="shared" si="212"/>
        <v>0</v>
      </c>
      <c r="AJ118" s="214">
        <f>IF(AND($E118&gt;0,$F118&gt;0),'2. Datu ievade'!W38,0)</f>
        <v>0</v>
      </c>
      <c r="AK118" s="214">
        <f>IF(AJ118&gt;0,AJ118*$E118*'2. Datu ievade'!V38,0)</f>
        <v>0</v>
      </c>
      <c r="AL118" s="214">
        <f>IF(AJ118&gt;0,AK118*'3. Finanšu-statistiskās konst.'!C$13*'3. Finanšu-statistiskās konst.'!$C$6,0)</f>
        <v>0</v>
      </c>
      <c r="AM118" s="214">
        <f t="shared" si="213"/>
        <v>0</v>
      </c>
      <c r="AO118" s="233">
        <f>IF(AND($E118&gt;0,$F118&gt;0),'2. Datu ievade'!X38,0)</f>
        <v>0</v>
      </c>
      <c r="AP118" s="214">
        <f>IF(AND($E118&gt;0,$F118&gt;0),'2. Datu ievade'!T38,0)</f>
        <v>0</v>
      </c>
      <c r="AQ118" s="214">
        <f t="shared" si="214"/>
        <v>0</v>
      </c>
      <c r="AR118" s="216">
        <f t="shared" si="215"/>
        <v>0</v>
      </c>
      <c r="AS118" s="214">
        <f t="shared" si="216"/>
        <v>0</v>
      </c>
      <c r="AT118" s="214">
        <f>IF(AQ118&gt;0,'3. Finanšu-statistiskās konst.'!$C$23*'3. Finanšu-statistiskās konst.'!$C$6,0)</f>
        <v>0</v>
      </c>
      <c r="AU118" s="214">
        <f t="shared" si="217"/>
        <v>0</v>
      </c>
      <c r="AV118" s="216">
        <f t="shared" si="218"/>
        <v>0</v>
      </c>
      <c r="AW118" s="214">
        <f t="shared" si="219"/>
        <v>0</v>
      </c>
      <c r="AY118" s="214">
        <f>IF(AND($E118&gt;0,$F118&gt;0),'2. Datu ievade'!Y38,0)</f>
        <v>0</v>
      </c>
      <c r="AZ118" s="216">
        <f t="shared" si="220"/>
        <v>0</v>
      </c>
      <c r="BA118" s="214">
        <f t="shared" si="221"/>
        <v>0</v>
      </c>
      <c r="BB118" s="214">
        <f>IF(AY118&gt;0,'3. Finanšu-statistiskās konst.'!$C$24*'3. Finanšu-statistiskās konst.'!$C$6,0)</f>
        <v>0</v>
      </c>
      <c r="BC118" s="214">
        <f t="shared" si="222"/>
        <v>0</v>
      </c>
      <c r="BD118" s="216">
        <f t="shared" si="223"/>
        <v>0</v>
      </c>
      <c r="BE118" s="214">
        <f t="shared" si="224"/>
        <v>0</v>
      </c>
      <c r="BG118" s="214">
        <f>IF(AND($E118&gt;0,$F118&gt;0),'2. Datu ievade'!Z38,0)</f>
        <v>0</v>
      </c>
      <c r="BH118" s="216">
        <f t="shared" si="225"/>
        <v>0</v>
      </c>
      <c r="BI118" s="214">
        <f t="shared" si="226"/>
        <v>0</v>
      </c>
      <c r="BJ118" s="214">
        <f>IF(BG118&gt;0,'3. Finanšu-statistiskās konst.'!$C$26*'3. Finanšu-statistiskās konst.'!$C$6,0)</f>
        <v>0</v>
      </c>
      <c r="BK118" s="214">
        <f t="shared" si="227"/>
        <v>0</v>
      </c>
      <c r="BL118" s="216">
        <f t="shared" si="228"/>
        <v>0</v>
      </c>
      <c r="BM118" s="214">
        <f t="shared" si="229"/>
        <v>0</v>
      </c>
      <c r="BO118" s="214">
        <f>IF(AND($E118&gt;0,$F118&gt;0),'2. Datu ievade'!AA38,0)</f>
        <v>0</v>
      </c>
      <c r="BP118" s="216">
        <f t="shared" si="230"/>
        <v>0</v>
      </c>
      <c r="BQ118" s="214">
        <f t="shared" si="231"/>
        <v>0</v>
      </c>
      <c r="BR118" s="214">
        <f>IF(BO118&gt;0,'3. Finanšu-statistiskās konst.'!$C$28*'3. Finanšu-statistiskās konst.'!$C$6,0)</f>
        <v>0</v>
      </c>
      <c r="BS118" s="214">
        <f t="shared" si="232"/>
        <v>0</v>
      </c>
      <c r="BT118" s="216">
        <f t="shared" si="233"/>
        <v>0</v>
      </c>
      <c r="BU118" s="214">
        <f t="shared" si="234"/>
        <v>0</v>
      </c>
      <c r="BW118" s="214">
        <f>IF(AND($E118&gt;0,$F118&gt;0),'2. Datu ievade'!S38,0)</f>
        <v>0</v>
      </c>
      <c r="BX118" s="216">
        <f t="shared" si="235"/>
        <v>0</v>
      </c>
      <c r="BY118" s="214">
        <f t="shared" si="236"/>
        <v>0</v>
      </c>
      <c r="BZ118" s="214">
        <f>IF(BW118&gt;0,'3. Finanšu-statistiskās konst.'!$C$21*'3. Finanšu-statistiskās konst.'!$C$6,0)</f>
        <v>0</v>
      </c>
      <c r="CA118" s="214">
        <f t="shared" si="237"/>
        <v>0</v>
      </c>
      <c r="CB118" s="214">
        <f t="shared" si="238"/>
        <v>0</v>
      </c>
      <c r="CC118" s="214">
        <f t="shared" si="239"/>
        <v>0</v>
      </c>
      <c r="CE118" s="214">
        <f>IF(AND($E118&gt;0,$F118&gt;0),'2. Datu ievade'!AB38,0)</f>
        <v>0</v>
      </c>
      <c r="CF118" s="216">
        <f t="shared" si="240"/>
        <v>0</v>
      </c>
      <c r="CG118" s="214">
        <f t="shared" si="241"/>
        <v>0</v>
      </c>
      <c r="CH118" s="214">
        <f>IF(CE118&gt;0,'3. Finanšu-statistiskās konst.'!$C$29*'3. Finanšu-statistiskās konst.'!$C$6,0)</f>
        <v>0</v>
      </c>
      <c r="CI118" s="214">
        <f t="shared" si="242"/>
        <v>0</v>
      </c>
      <c r="CJ118" s="216">
        <f t="shared" si="243"/>
        <v>0</v>
      </c>
      <c r="CK118" s="214">
        <f t="shared" si="244"/>
        <v>0</v>
      </c>
      <c r="CM118" s="231">
        <f>IF(AND($E118&gt;0,$F118&gt;0),'2. Datu ievade'!AC38,0)</f>
        <v>0</v>
      </c>
      <c r="CN118" s="216">
        <f t="shared" si="245"/>
        <v>0</v>
      </c>
      <c r="CO118" s="232">
        <f t="shared" si="246"/>
        <v>0</v>
      </c>
      <c r="CP118" s="214">
        <f>IF(CM118&gt;0,'3. Finanšu-statistiskās konst.'!$C$30*'3. Finanšu-statistiskās konst.'!$C$6,0)</f>
        <v>0</v>
      </c>
      <c r="CQ118" s="214">
        <f t="shared" si="247"/>
        <v>0</v>
      </c>
      <c r="CR118" s="216">
        <f t="shared" si="248"/>
        <v>0</v>
      </c>
      <c r="CS118" s="214">
        <f t="shared" si="249"/>
        <v>0</v>
      </c>
      <c r="CU118" s="214">
        <f t="shared" si="250"/>
        <v>0</v>
      </c>
      <c r="CV118" s="214">
        <f>IF(AND($E118&gt;0,$F118&gt;0),'2. Datu ievade'!AD38,0)</f>
        <v>0</v>
      </c>
      <c r="CX118" s="214">
        <f t="shared" si="251"/>
        <v>0</v>
      </c>
      <c r="CY118" s="214">
        <f>IF(AND($E118&gt;0,$F118&gt;0),'2. Datu ievade'!AE38,0)</f>
        <v>0</v>
      </c>
      <c r="DA118" s="214">
        <f t="shared" si="252"/>
        <v>0</v>
      </c>
      <c r="DB118" s="214">
        <f>IF(AND($E118&gt;0,$F118&gt;0),'2. Datu ievade'!AF38,0)</f>
        <v>0</v>
      </c>
    </row>
    <row r="119" spans="2:106" x14ac:dyDescent="0.25">
      <c r="B119" s="298" t="str">
        <f>'2. Datu ievade'!B39:D39</f>
        <v xml:space="preserve">3. lietotāja definēta papildus ģeotelpiskā vienība ekosistēmas/apakšsistēmas līmenī*  </v>
      </c>
      <c r="C119" s="299"/>
      <c r="D119" s="300"/>
      <c r="E119" s="213">
        <f>'2. Datu ievade'!E39</f>
        <v>0</v>
      </c>
      <c r="F119" s="214">
        <f>'2. Datu ievade'!H39</f>
        <v>0</v>
      </c>
      <c r="H119" s="231">
        <f>IF(AND($E119&gt;0,$F119&gt;0),'2. Datu ievade'!R39,0)</f>
        <v>0</v>
      </c>
      <c r="I119" s="214">
        <f t="shared" si="197"/>
        <v>0</v>
      </c>
      <c r="J119" s="232">
        <f t="shared" si="198"/>
        <v>0</v>
      </c>
      <c r="K119" s="214">
        <f>IF(H119&gt;0,'3. Finanšu-statistiskās konst.'!$C$19*'3. Finanšu-statistiskās konst.'!$C$6,0)</f>
        <v>0</v>
      </c>
      <c r="L119" s="214">
        <f t="shared" si="199"/>
        <v>0</v>
      </c>
      <c r="M119" s="216">
        <f t="shared" si="200"/>
        <v>0</v>
      </c>
      <c r="N119" s="214">
        <f t="shared" si="201"/>
        <v>0</v>
      </c>
      <c r="P119" s="214">
        <f>IF(AND($E119&gt;0,$F119&gt;0),'2. Datu ievade'!S39,0)</f>
        <v>0</v>
      </c>
      <c r="Q119" s="216">
        <f t="shared" si="202"/>
        <v>0</v>
      </c>
      <c r="R119" s="214">
        <f t="shared" si="203"/>
        <v>0</v>
      </c>
      <c r="S119" s="214">
        <f>IF(P119&gt;0,'3. Finanšu-statistiskās konst.'!$C$21*'3. Finanšu-statistiskās konst.'!$C$6,0)</f>
        <v>0</v>
      </c>
      <c r="T119" s="214">
        <f t="shared" si="204"/>
        <v>0</v>
      </c>
      <c r="U119" s="216">
        <f t="shared" si="205"/>
        <v>0</v>
      </c>
      <c r="V119" s="214">
        <f t="shared" si="206"/>
        <v>0</v>
      </c>
      <c r="X119" s="214">
        <f>IF(AND($E119&gt;0,$F119&gt;0),'2. Datu ievade'!T39,0)</f>
        <v>0</v>
      </c>
      <c r="Y119" s="214">
        <f>IF(X119&gt;0,X119*$E119*$F119*'3. Finanšu-statistiskās konst.'!C$12,0)</f>
        <v>0</v>
      </c>
      <c r="Z119" s="214">
        <f t="shared" si="207"/>
        <v>0</v>
      </c>
      <c r="AB119" s="214">
        <f>IF(AND($E119&gt;0,$F119&gt;0),'2. Datu ievade'!U39,0)</f>
        <v>0</v>
      </c>
      <c r="AC119" s="216">
        <f t="shared" si="208"/>
        <v>0</v>
      </c>
      <c r="AD119" s="214">
        <f t="shared" si="209"/>
        <v>0</v>
      </c>
      <c r="AE119" s="214">
        <f>IF(AB119&gt;0,'3. Finanšu-statistiskās konst.'!$C$22*'3. Finanšu-statistiskās konst.'!$C$6,0)</f>
        <v>0</v>
      </c>
      <c r="AF119" s="214">
        <f t="shared" si="210"/>
        <v>0</v>
      </c>
      <c r="AG119" s="216">
        <f t="shared" si="211"/>
        <v>0</v>
      </c>
      <c r="AH119" s="214">
        <f t="shared" si="212"/>
        <v>0</v>
      </c>
      <c r="AJ119" s="214">
        <f>IF(AND($E119&gt;0,$F119&gt;0),'2. Datu ievade'!W39,0)</f>
        <v>0</v>
      </c>
      <c r="AK119" s="214">
        <f>IF(AJ119&gt;0,AJ119*$E119*'2. Datu ievade'!V39,0)</f>
        <v>0</v>
      </c>
      <c r="AL119" s="214">
        <f>IF(AJ119&gt;0,AK119*'3. Finanšu-statistiskās konst.'!C$13*'3. Finanšu-statistiskās konst.'!$C$6,0)</f>
        <v>0</v>
      </c>
      <c r="AM119" s="214">
        <f t="shared" si="213"/>
        <v>0</v>
      </c>
      <c r="AO119" s="233">
        <f>IF(AND($E119&gt;0,$F119&gt;0),'2. Datu ievade'!X39,0)</f>
        <v>0</v>
      </c>
      <c r="AP119" s="214">
        <f>IF(AND($E119&gt;0,$F119&gt;0),'2. Datu ievade'!T39,0)</f>
        <v>0</v>
      </c>
      <c r="AQ119" s="214">
        <f t="shared" si="214"/>
        <v>0</v>
      </c>
      <c r="AR119" s="216">
        <f t="shared" si="215"/>
        <v>0</v>
      </c>
      <c r="AS119" s="214">
        <f t="shared" si="216"/>
        <v>0</v>
      </c>
      <c r="AT119" s="214">
        <f>IF(AQ119&gt;0,'3. Finanšu-statistiskās konst.'!$C$23*'3. Finanšu-statistiskās konst.'!$C$6,0)</f>
        <v>0</v>
      </c>
      <c r="AU119" s="214">
        <f t="shared" si="217"/>
        <v>0</v>
      </c>
      <c r="AV119" s="216">
        <f t="shared" si="218"/>
        <v>0</v>
      </c>
      <c r="AW119" s="214">
        <f t="shared" si="219"/>
        <v>0</v>
      </c>
      <c r="AY119" s="214">
        <f>IF(AND($E119&gt;0,$F119&gt;0),'2. Datu ievade'!Y39,0)</f>
        <v>0</v>
      </c>
      <c r="AZ119" s="216">
        <f t="shared" si="220"/>
        <v>0</v>
      </c>
      <c r="BA119" s="214">
        <f t="shared" si="221"/>
        <v>0</v>
      </c>
      <c r="BB119" s="214">
        <f>IF(AY119&gt;0,'3. Finanšu-statistiskās konst.'!$C$24*'3. Finanšu-statistiskās konst.'!$C$6,0)</f>
        <v>0</v>
      </c>
      <c r="BC119" s="214">
        <f t="shared" si="222"/>
        <v>0</v>
      </c>
      <c r="BD119" s="216">
        <f t="shared" si="223"/>
        <v>0</v>
      </c>
      <c r="BE119" s="214">
        <f t="shared" si="224"/>
        <v>0</v>
      </c>
      <c r="BG119" s="214">
        <f>IF(AND($E119&gt;0,$F119&gt;0),'2. Datu ievade'!Z39,0)</f>
        <v>0</v>
      </c>
      <c r="BH119" s="216">
        <f t="shared" si="225"/>
        <v>0</v>
      </c>
      <c r="BI119" s="214">
        <f t="shared" si="226"/>
        <v>0</v>
      </c>
      <c r="BJ119" s="214">
        <f>IF(BG119&gt;0,'3. Finanšu-statistiskās konst.'!$C$26*'3. Finanšu-statistiskās konst.'!$C$6,0)</f>
        <v>0</v>
      </c>
      <c r="BK119" s="214">
        <f t="shared" si="227"/>
        <v>0</v>
      </c>
      <c r="BL119" s="216">
        <f t="shared" si="228"/>
        <v>0</v>
      </c>
      <c r="BM119" s="214">
        <f t="shared" si="229"/>
        <v>0</v>
      </c>
      <c r="BO119" s="214">
        <f>IF(AND($E119&gt;0,$F119&gt;0),'2. Datu ievade'!AA39,0)</f>
        <v>0</v>
      </c>
      <c r="BP119" s="216">
        <f t="shared" si="230"/>
        <v>0</v>
      </c>
      <c r="BQ119" s="214">
        <f t="shared" si="231"/>
        <v>0</v>
      </c>
      <c r="BR119" s="214">
        <f>IF(BO119&gt;0,'3. Finanšu-statistiskās konst.'!$C$28*'3. Finanšu-statistiskās konst.'!$C$6,0)</f>
        <v>0</v>
      </c>
      <c r="BS119" s="214">
        <f t="shared" si="232"/>
        <v>0</v>
      </c>
      <c r="BT119" s="216">
        <f t="shared" si="233"/>
        <v>0</v>
      </c>
      <c r="BU119" s="214">
        <f t="shared" si="234"/>
        <v>0</v>
      </c>
      <c r="BW119" s="214">
        <f>IF(AND($E119&gt;0,$F119&gt;0),'2. Datu ievade'!S39,0)</f>
        <v>0</v>
      </c>
      <c r="BX119" s="216">
        <f t="shared" si="235"/>
        <v>0</v>
      </c>
      <c r="BY119" s="214">
        <f t="shared" si="236"/>
        <v>0</v>
      </c>
      <c r="BZ119" s="214">
        <f>IF(BW119&gt;0,'3. Finanšu-statistiskās konst.'!$C$21*'3. Finanšu-statistiskās konst.'!$C$6,0)</f>
        <v>0</v>
      </c>
      <c r="CA119" s="214">
        <f t="shared" si="237"/>
        <v>0</v>
      </c>
      <c r="CB119" s="214">
        <f t="shared" si="238"/>
        <v>0</v>
      </c>
      <c r="CC119" s="214">
        <f t="shared" si="239"/>
        <v>0</v>
      </c>
      <c r="CE119" s="214">
        <f>IF(AND($E119&gt;0,$F119&gt;0),'2. Datu ievade'!AB39,0)</f>
        <v>0</v>
      </c>
      <c r="CF119" s="216">
        <f t="shared" si="240"/>
        <v>0</v>
      </c>
      <c r="CG119" s="214">
        <f t="shared" si="241"/>
        <v>0</v>
      </c>
      <c r="CH119" s="214">
        <f>IF(CE119&gt;0,'3. Finanšu-statistiskās konst.'!$C$29*'3. Finanšu-statistiskās konst.'!$C$6,0)</f>
        <v>0</v>
      </c>
      <c r="CI119" s="214">
        <f t="shared" si="242"/>
        <v>0</v>
      </c>
      <c r="CJ119" s="216">
        <f t="shared" si="243"/>
        <v>0</v>
      </c>
      <c r="CK119" s="214">
        <f t="shared" si="244"/>
        <v>0</v>
      </c>
      <c r="CM119" s="231">
        <f>IF(AND($E119&gt;0,$F119&gt;0),'2. Datu ievade'!AC39,0)</f>
        <v>0</v>
      </c>
      <c r="CN119" s="216">
        <f t="shared" si="245"/>
        <v>0</v>
      </c>
      <c r="CO119" s="232">
        <f t="shared" si="246"/>
        <v>0</v>
      </c>
      <c r="CP119" s="214">
        <f>IF(CM119&gt;0,'3. Finanšu-statistiskās konst.'!$C$30*'3. Finanšu-statistiskās konst.'!$C$6,0)</f>
        <v>0</v>
      </c>
      <c r="CQ119" s="214">
        <f t="shared" si="247"/>
        <v>0</v>
      </c>
      <c r="CR119" s="216">
        <f t="shared" si="248"/>
        <v>0</v>
      </c>
      <c r="CS119" s="214">
        <f t="shared" si="249"/>
        <v>0</v>
      </c>
      <c r="CU119" s="214">
        <f t="shared" si="250"/>
        <v>0</v>
      </c>
      <c r="CV119" s="214">
        <f>IF(AND($E119&gt;0,$F119&gt;0),'2. Datu ievade'!AD39,0)</f>
        <v>0</v>
      </c>
      <c r="CX119" s="214">
        <f t="shared" si="251"/>
        <v>0</v>
      </c>
      <c r="CY119" s="214">
        <f>IF(AND($E119&gt;0,$F119&gt;0),'2. Datu ievade'!AE39,0)</f>
        <v>0</v>
      </c>
      <c r="DA119" s="214">
        <f t="shared" si="252"/>
        <v>0</v>
      </c>
      <c r="DB119" s="214">
        <f>IF(AND($E119&gt;0,$F119&gt;0),'2. Datu ievade'!AF39,0)</f>
        <v>0</v>
      </c>
    </row>
    <row r="120" spans="2:106" x14ac:dyDescent="0.25">
      <c r="B120" s="298" t="str">
        <f>'2. Datu ievade'!B40:D40</f>
        <v xml:space="preserve">4. lietotāja definēta papildus ģeotelpiskā vienība ekosistēmas/apakšsistēmas līmenī*  </v>
      </c>
      <c r="C120" s="299"/>
      <c r="D120" s="300"/>
      <c r="E120" s="213">
        <f>'2. Datu ievade'!E40</f>
        <v>0</v>
      </c>
      <c r="F120" s="214">
        <f>'2. Datu ievade'!H40</f>
        <v>0</v>
      </c>
      <c r="H120" s="231">
        <f>IF(AND($E120&gt;0,$F120&gt;0),'2. Datu ievade'!R40,0)</f>
        <v>0</v>
      </c>
      <c r="I120" s="214">
        <f t="shared" si="197"/>
        <v>0</v>
      </c>
      <c r="J120" s="232">
        <f t="shared" si="198"/>
        <v>0</v>
      </c>
      <c r="K120" s="214">
        <f>IF(H120&gt;0,'3. Finanšu-statistiskās konst.'!$C$19*'3. Finanšu-statistiskās konst.'!$C$6,0)</f>
        <v>0</v>
      </c>
      <c r="L120" s="214">
        <f t="shared" si="199"/>
        <v>0</v>
      </c>
      <c r="M120" s="216">
        <f t="shared" si="200"/>
        <v>0</v>
      </c>
      <c r="N120" s="214">
        <f t="shared" si="201"/>
        <v>0</v>
      </c>
      <c r="P120" s="214">
        <f>IF(AND($E120&gt;0,$F120&gt;0),'2. Datu ievade'!S40,0)</f>
        <v>0</v>
      </c>
      <c r="Q120" s="216">
        <f t="shared" si="202"/>
        <v>0</v>
      </c>
      <c r="R120" s="214">
        <f t="shared" si="203"/>
        <v>0</v>
      </c>
      <c r="S120" s="214">
        <f>IF(P120&gt;0,'3. Finanšu-statistiskās konst.'!$C$21*'3. Finanšu-statistiskās konst.'!$C$6,0)</f>
        <v>0</v>
      </c>
      <c r="T120" s="214">
        <f t="shared" si="204"/>
        <v>0</v>
      </c>
      <c r="U120" s="216">
        <f t="shared" si="205"/>
        <v>0</v>
      </c>
      <c r="V120" s="214">
        <f t="shared" si="206"/>
        <v>0</v>
      </c>
      <c r="X120" s="214">
        <f>IF(AND($E120&gt;0,$F120&gt;0),'2. Datu ievade'!T40,0)</f>
        <v>0</v>
      </c>
      <c r="Y120" s="214">
        <f>IF(X120&gt;0,X120*$E120*$F120*'3. Finanšu-statistiskās konst.'!C$12,0)</f>
        <v>0</v>
      </c>
      <c r="Z120" s="214">
        <f t="shared" si="207"/>
        <v>0</v>
      </c>
      <c r="AB120" s="214">
        <f>IF(AND($E120&gt;0,$F120&gt;0),'2. Datu ievade'!U40,0)</f>
        <v>0</v>
      </c>
      <c r="AC120" s="216">
        <f t="shared" si="208"/>
        <v>0</v>
      </c>
      <c r="AD120" s="214">
        <f t="shared" si="209"/>
        <v>0</v>
      </c>
      <c r="AE120" s="214">
        <f>IF(AB120&gt;0,'3. Finanšu-statistiskās konst.'!$C$22*'3. Finanšu-statistiskās konst.'!$C$6,0)</f>
        <v>0</v>
      </c>
      <c r="AF120" s="214">
        <f t="shared" si="210"/>
        <v>0</v>
      </c>
      <c r="AG120" s="216">
        <f t="shared" si="211"/>
        <v>0</v>
      </c>
      <c r="AH120" s="214">
        <f t="shared" si="212"/>
        <v>0</v>
      </c>
      <c r="AJ120" s="214">
        <f>IF(AND($E120&gt;0,$F120&gt;0),'2. Datu ievade'!W40,0)</f>
        <v>0</v>
      </c>
      <c r="AK120" s="214">
        <f>IF(AJ120&gt;0,AJ120*$E120*'2. Datu ievade'!V40,0)</f>
        <v>0</v>
      </c>
      <c r="AL120" s="214">
        <f>IF(AJ120&gt;0,AK120*'3. Finanšu-statistiskās konst.'!C$13*'3. Finanšu-statistiskās konst.'!$C$6,0)</f>
        <v>0</v>
      </c>
      <c r="AM120" s="214">
        <f t="shared" si="213"/>
        <v>0</v>
      </c>
      <c r="AO120" s="233">
        <f>IF(AND($E120&gt;0,$F120&gt;0),'2. Datu ievade'!X40,0)</f>
        <v>0</v>
      </c>
      <c r="AP120" s="214">
        <f>IF(AND($E120&gt;0,$F120&gt;0),'2. Datu ievade'!T40,0)</f>
        <v>0</v>
      </c>
      <c r="AQ120" s="214">
        <f t="shared" si="214"/>
        <v>0</v>
      </c>
      <c r="AR120" s="216">
        <f t="shared" si="215"/>
        <v>0</v>
      </c>
      <c r="AS120" s="214">
        <f t="shared" si="216"/>
        <v>0</v>
      </c>
      <c r="AT120" s="214">
        <f>IF(AQ120&gt;0,'3. Finanšu-statistiskās konst.'!$C$23*'3. Finanšu-statistiskās konst.'!$C$6,0)</f>
        <v>0</v>
      </c>
      <c r="AU120" s="214">
        <f t="shared" si="217"/>
        <v>0</v>
      </c>
      <c r="AV120" s="216">
        <f t="shared" si="218"/>
        <v>0</v>
      </c>
      <c r="AW120" s="214">
        <f t="shared" si="219"/>
        <v>0</v>
      </c>
      <c r="AY120" s="214">
        <f>IF(AND($E120&gt;0,$F120&gt;0),'2. Datu ievade'!Y40,0)</f>
        <v>0</v>
      </c>
      <c r="AZ120" s="216">
        <f t="shared" si="220"/>
        <v>0</v>
      </c>
      <c r="BA120" s="214">
        <f t="shared" si="221"/>
        <v>0</v>
      </c>
      <c r="BB120" s="214">
        <f>IF(AY120&gt;0,'3. Finanšu-statistiskās konst.'!$C$24*'3. Finanšu-statistiskās konst.'!$C$6,0)</f>
        <v>0</v>
      </c>
      <c r="BC120" s="214">
        <f t="shared" si="222"/>
        <v>0</v>
      </c>
      <c r="BD120" s="216">
        <f t="shared" si="223"/>
        <v>0</v>
      </c>
      <c r="BE120" s="214">
        <f t="shared" si="224"/>
        <v>0</v>
      </c>
      <c r="BG120" s="214">
        <f>IF(AND($E120&gt;0,$F120&gt;0),'2. Datu ievade'!Z40,0)</f>
        <v>0</v>
      </c>
      <c r="BH120" s="216">
        <f t="shared" si="225"/>
        <v>0</v>
      </c>
      <c r="BI120" s="214">
        <f t="shared" si="226"/>
        <v>0</v>
      </c>
      <c r="BJ120" s="214">
        <f>IF(BG120&gt;0,'3. Finanšu-statistiskās konst.'!$C$26*'3. Finanšu-statistiskās konst.'!$C$6,0)</f>
        <v>0</v>
      </c>
      <c r="BK120" s="214">
        <f t="shared" si="227"/>
        <v>0</v>
      </c>
      <c r="BL120" s="216">
        <f t="shared" si="228"/>
        <v>0</v>
      </c>
      <c r="BM120" s="214">
        <f t="shared" si="229"/>
        <v>0</v>
      </c>
      <c r="BO120" s="214">
        <f>IF(AND($E120&gt;0,$F120&gt;0),'2. Datu ievade'!AA40,0)</f>
        <v>0</v>
      </c>
      <c r="BP120" s="216">
        <f t="shared" si="230"/>
        <v>0</v>
      </c>
      <c r="BQ120" s="214">
        <f t="shared" si="231"/>
        <v>0</v>
      </c>
      <c r="BR120" s="214">
        <f>IF(BO120&gt;0,'3. Finanšu-statistiskās konst.'!$C$28*'3. Finanšu-statistiskās konst.'!$C$6,0)</f>
        <v>0</v>
      </c>
      <c r="BS120" s="214">
        <f t="shared" si="232"/>
        <v>0</v>
      </c>
      <c r="BT120" s="216">
        <f t="shared" si="233"/>
        <v>0</v>
      </c>
      <c r="BU120" s="214">
        <f t="shared" si="234"/>
        <v>0</v>
      </c>
      <c r="BW120" s="214">
        <f>IF(AND($E120&gt;0,$F120&gt;0),'2. Datu ievade'!S40,0)</f>
        <v>0</v>
      </c>
      <c r="BX120" s="216">
        <f t="shared" si="235"/>
        <v>0</v>
      </c>
      <c r="BY120" s="214">
        <f t="shared" si="236"/>
        <v>0</v>
      </c>
      <c r="BZ120" s="214">
        <f>IF(BW120&gt;0,'3. Finanšu-statistiskās konst.'!$C$21*'3. Finanšu-statistiskās konst.'!$C$6,0)</f>
        <v>0</v>
      </c>
      <c r="CA120" s="214">
        <f t="shared" si="237"/>
        <v>0</v>
      </c>
      <c r="CB120" s="214">
        <f t="shared" si="238"/>
        <v>0</v>
      </c>
      <c r="CC120" s="214">
        <f t="shared" si="239"/>
        <v>0</v>
      </c>
      <c r="CE120" s="214">
        <f>IF(AND($E120&gt;0,$F120&gt;0),'2. Datu ievade'!AB40,0)</f>
        <v>0</v>
      </c>
      <c r="CF120" s="216">
        <f t="shared" si="240"/>
        <v>0</v>
      </c>
      <c r="CG120" s="214">
        <f t="shared" si="241"/>
        <v>0</v>
      </c>
      <c r="CH120" s="214">
        <f>IF(CE120&gt;0,'3. Finanšu-statistiskās konst.'!$C$29*'3. Finanšu-statistiskās konst.'!$C$6,0)</f>
        <v>0</v>
      </c>
      <c r="CI120" s="214">
        <f t="shared" si="242"/>
        <v>0</v>
      </c>
      <c r="CJ120" s="216">
        <f t="shared" si="243"/>
        <v>0</v>
      </c>
      <c r="CK120" s="214">
        <f t="shared" si="244"/>
        <v>0</v>
      </c>
      <c r="CM120" s="231">
        <f>IF(AND($E120&gt;0,$F120&gt;0),'2. Datu ievade'!AC40,0)</f>
        <v>0</v>
      </c>
      <c r="CN120" s="216">
        <f t="shared" si="245"/>
        <v>0</v>
      </c>
      <c r="CO120" s="232">
        <f t="shared" si="246"/>
        <v>0</v>
      </c>
      <c r="CP120" s="214">
        <f>IF(CM120&gt;0,'3. Finanšu-statistiskās konst.'!$C$30*'3. Finanšu-statistiskās konst.'!$C$6,0)</f>
        <v>0</v>
      </c>
      <c r="CQ120" s="214">
        <f t="shared" si="247"/>
        <v>0</v>
      </c>
      <c r="CR120" s="216">
        <f t="shared" si="248"/>
        <v>0</v>
      </c>
      <c r="CS120" s="214">
        <f t="shared" si="249"/>
        <v>0</v>
      </c>
      <c r="CU120" s="214">
        <f t="shared" si="250"/>
        <v>0</v>
      </c>
      <c r="CV120" s="214">
        <f>IF(AND($E120&gt;0,$F120&gt;0),'2. Datu ievade'!AD40,0)</f>
        <v>0</v>
      </c>
      <c r="CX120" s="214">
        <f t="shared" si="251"/>
        <v>0</v>
      </c>
      <c r="CY120" s="214">
        <f>IF(AND($E120&gt;0,$F120&gt;0),'2. Datu ievade'!AE40,0)</f>
        <v>0</v>
      </c>
      <c r="DA120" s="214">
        <f t="shared" si="252"/>
        <v>0</v>
      </c>
      <c r="DB120" s="214">
        <f>IF(AND($E120&gt;0,$F120&gt;0),'2. Datu ievade'!AF40,0)</f>
        <v>0</v>
      </c>
    </row>
    <row r="121" spans="2:106" ht="8.1" customHeight="1" x14ac:dyDescent="0.25">
      <c r="E121" s="218"/>
      <c r="H121" s="234"/>
      <c r="AO121" s="206"/>
      <c r="AP121" s="206"/>
      <c r="AQ121" s="206"/>
      <c r="AR121" s="206"/>
      <c r="AS121" s="206"/>
      <c r="AT121" s="206"/>
      <c r="AU121" s="206"/>
      <c r="AV121" s="206"/>
      <c r="AW121" s="206"/>
      <c r="AY121" s="206"/>
      <c r="AZ121" s="206"/>
      <c r="BA121" s="206"/>
      <c r="BB121" s="206"/>
      <c r="BC121" s="206"/>
      <c r="BD121" s="206"/>
      <c r="BE121" s="206"/>
      <c r="BG121" s="206"/>
      <c r="BH121" s="206"/>
      <c r="BI121" s="206"/>
      <c r="BJ121" s="206"/>
      <c r="BK121" s="206"/>
      <c r="BL121" s="206"/>
      <c r="BM121" s="206"/>
      <c r="BO121" s="206"/>
      <c r="BP121" s="206"/>
      <c r="BQ121" s="206"/>
      <c r="BR121" s="206"/>
      <c r="BS121" s="206"/>
      <c r="CE121" s="206"/>
      <c r="CF121" s="206"/>
      <c r="CG121" s="206"/>
      <c r="CH121" s="206"/>
      <c r="CI121" s="206"/>
      <c r="CJ121" s="206"/>
      <c r="CK121" s="206"/>
      <c r="CO121" s="206"/>
      <c r="CP121" s="206"/>
      <c r="CQ121" s="206"/>
      <c r="CR121" s="206"/>
      <c r="CS121" s="206"/>
    </row>
    <row r="122" spans="2:106" s="220" customFormat="1" x14ac:dyDescent="0.25">
      <c r="D122" s="221" t="str">
        <f>D81</f>
        <v>KOPĀ:</v>
      </c>
      <c r="E122" s="222"/>
      <c r="F122" s="223">
        <f>SUM(F89:F121)</f>
        <v>132.85000000000002</v>
      </c>
      <c r="H122" s="235"/>
      <c r="I122" s="223">
        <f>SUM(I89:I120)</f>
        <v>3192.806</v>
      </c>
      <c r="J122" s="223">
        <f>SUM(J89:J120)</f>
        <v>71.13</v>
      </c>
      <c r="K122" s="223"/>
      <c r="L122" s="223"/>
      <c r="M122" s="223">
        <f t="shared" ref="M122" si="253">SUM(M89:M120)</f>
        <v>3192.806</v>
      </c>
      <c r="N122" s="223">
        <f>M122/F122</f>
        <v>24.033165223936766</v>
      </c>
      <c r="P122" s="223"/>
      <c r="Q122" s="223">
        <f t="shared" ref="Q122:R122" si="254">SUM(Q89:Q120)</f>
        <v>18239.101999999999</v>
      </c>
      <c r="R122" s="223">
        <f t="shared" si="254"/>
        <v>22.259999999999998</v>
      </c>
      <c r="S122" s="223"/>
      <c r="T122" s="223"/>
      <c r="U122" s="223">
        <f t="shared" ref="U122" si="255">SUM(U89:U120)</f>
        <v>18239.101999999999</v>
      </c>
      <c r="V122" s="223">
        <f>U122/F122</f>
        <v>137.29094467444483</v>
      </c>
      <c r="X122" s="223"/>
      <c r="Y122" s="223">
        <f>SUM(Y89:Y120)</f>
        <v>571783.20000000007</v>
      </c>
      <c r="Z122" s="223">
        <f>Y122/F122</f>
        <v>4303.975912683477</v>
      </c>
      <c r="AB122" s="223"/>
      <c r="AC122" s="223">
        <f t="shared" ref="AC122:AD122" si="256">SUM(AC89:AC120)</f>
        <v>69361.604000000007</v>
      </c>
      <c r="AD122" s="223">
        <f t="shared" si="256"/>
        <v>17.610000000000003</v>
      </c>
      <c r="AE122" s="223"/>
      <c r="AF122" s="223"/>
      <c r="AG122" s="223">
        <f t="shared" ref="AG122" si="257">SUM(AG89:AG120)</f>
        <v>69361.604000000007</v>
      </c>
      <c r="AH122" s="223">
        <f>AG122/F122</f>
        <v>522.10465939028973</v>
      </c>
      <c r="AJ122" s="223"/>
      <c r="AK122" s="223"/>
      <c r="AL122" s="223">
        <f>SUM(AL89:AL120)</f>
        <v>255000</v>
      </c>
      <c r="AM122" s="223">
        <f>AL122/F122</f>
        <v>1919.4580353782458</v>
      </c>
      <c r="AO122" s="223"/>
      <c r="AP122" s="223"/>
      <c r="AQ122" s="223"/>
      <c r="AR122" s="223">
        <f t="shared" ref="AR122:AS122" si="258">SUM(AR89:AR120)</f>
        <v>4526</v>
      </c>
      <c r="AS122" s="223">
        <f t="shared" si="258"/>
        <v>47</v>
      </c>
      <c r="AT122" s="223"/>
      <c r="AU122" s="223"/>
      <c r="AV122" s="223">
        <f t="shared" ref="AV122" si="259">SUM(AV89:AV120)</f>
        <v>4526</v>
      </c>
      <c r="AW122" s="223">
        <f>AV122/F122</f>
        <v>34.068498306360553</v>
      </c>
      <c r="AY122" s="223"/>
      <c r="AZ122" s="223">
        <f>SUM(AZ89:AZ120)</f>
        <v>390325.10649999999</v>
      </c>
      <c r="BA122" s="223">
        <f>SUM(BA89:BA120)</f>
        <v>74.63</v>
      </c>
      <c r="BB122" s="223"/>
      <c r="BC122" s="223"/>
      <c r="BD122" s="223">
        <f t="shared" ref="BD122" si="260">SUM(BD89:BD120)</f>
        <v>390325.10650000005</v>
      </c>
      <c r="BE122" s="223">
        <f>BD122/F122</f>
        <v>2938.0888709070377</v>
      </c>
      <c r="BG122" s="223"/>
      <c r="BH122" s="223">
        <f>SUM(BH89:BH120)</f>
        <v>10613.228999999999</v>
      </c>
      <c r="BI122" s="223">
        <f>SUM(BI89:BI120)</f>
        <v>271.32</v>
      </c>
      <c r="BJ122" s="223"/>
      <c r="BK122" s="223"/>
      <c r="BL122" s="223">
        <f t="shared" ref="BL122" si="261">SUM(BL89:BL120)</f>
        <v>10613.229000000001</v>
      </c>
      <c r="BM122" s="223">
        <f>BL122/F122</f>
        <v>79.888814452389909</v>
      </c>
      <c r="BO122" s="223"/>
      <c r="BP122" s="223">
        <f>SUM(BP89:BP120)</f>
        <v>14932.509999999998</v>
      </c>
      <c r="BQ122" s="223">
        <f>SUM(BQ89:BQ120)</f>
        <v>228.68</v>
      </c>
      <c r="BR122" s="223"/>
      <c r="BS122" s="223"/>
      <c r="BT122" s="223">
        <f>SUM(BT89:BT120)</f>
        <v>14932.51</v>
      </c>
      <c r="BU122" s="223">
        <f>BT122/F122</f>
        <v>112.40127963869024</v>
      </c>
      <c r="BW122" s="223"/>
      <c r="BX122" s="223">
        <f t="shared" ref="BX122:BY122" si="262">SUM(BX89:BX120)</f>
        <v>18239.101999999999</v>
      </c>
      <c r="BY122" s="223">
        <f t="shared" si="262"/>
        <v>22.259999999999998</v>
      </c>
      <c r="BZ122" s="223"/>
      <c r="CA122" s="223"/>
      <c r="CB122" s="223">
        <f>SUM(CB89:CB120)</f>
        <v>18239.101999999999</v>
      </c>
      <c r="CC122" s="223">
        <f>CB122/F122</f>
        <v>137.29094467444483</v>
      </c>
      <c r="CE122" s="223"/>
      <c r="CF122" s="223">
        <f>SUM(CF89:CF120)</f>
        <v>15385.300000000001</v>
      </c>
      <c r="CG122" s="223">
        <f>SUM(CG89:CG120)</f>
        <v>105</v>
      </c>
      <c r="CH122" s="223"/>
      <c r="CI122" s="223"/>
      <c r="CJ122" s="223">
        <f>SUM(CJ89:CJ120)</f>
        <v>15385.300000000001</v>
      </c>
      <c r="CK122" s="223">
        <f>CJ122/F122</f>
        <v>115.80955965374481</v>
      </c>
      <c r="CM122" s="235"/>
      <c r="CN122" s="223">
        <f>SUM(CN89:CN120)</f>
        <v>55499.299999999996</v>
      </c>
      <c r="CO122" s="223">
        <f>SUM(CO89:CO120)</f>
        <v>235.7</v>
      </c>
      <c r="CP122" s="223"/>
      <c r="CQ122" s="223"/>
      <c r="CR122" s="223">
        <f>SUM(CR89:CR120)</f>
        <v>55499.299999999996</v>
      </c>
      <c r="CS122" s="223">
        <f>CR122/F122</f>
        <v>417.75912683477594</v>
      </c>
      <c r="CU122" s="223">
        <f>SUM(CU89:CU120)</f>
        <v>0</v>
      </c>
      <c r="CV122" s="223">
        <f>CU122/F122</f>
        <v>0</v>
      </c>
      <c r="CX122" s="223">
        <f>SUM(CX89:CX120)</f>
        <v>0</v>
      </c>
      <c r="CY122" s="223">
        <f>CX122/F122</f>
        <v>0</v>
      </c>
      <c r="DA122" s="223">
        <f>SUM(DA89:DA120)</f>
        <v>0</v>
      </c>
      <c r="DB122" s="223">
        <f>DA122/F122</f>
        <v>0</v>
      </c>
    </row>
  </sheetData>
  <sheetProtection algorithmName="SHA-512" hashValue="EN1apc9p/wZmHG/d3ZgNnhvea+fwBgWBpWL3igqgfQRjxl7+jMjaOJKem399pqTc55YUWNpfryMWAyZSBZrzYw==" saltValue="WLu2Am1jNdtwART1QE9oWg==" spinCount="100000" sheet="1" objects="1" scenarios="1"/>
  <mergeCells count="156">
    <mergeCell ref="C69:D69"/>
    <mergeCell ref="C75:D75"/>
    <mergeCell ref="C70:D70"/>
    <mergeCell ref="C71:D71"/>
    <mergeCell ref="C72:D72"/>
    <mergeCell ref="C73:D73"/>
    <mergeCell ref="B86:F86"/>
    <mergeCell ref="B87:F87"/>
    <mergeCell ref="B90:B94"/>
    <mergeCell ref="B77:D77"/>
    <mergeCell ref="B78:D78"/>
    <mergeCell ref="B79:D79"/>
    <mergeCell ref="B84:F84"/>
    <mergeCell ref="B85:F85"/>
    <mergeCell ref="C90:D90"/>
    <mergeCell ref="C94:D94"/>
    <mergeCell ref="B2:F2"/>
    <mergeCell ref="B3:F3"/>
    <mergeCell ref="BO5:BU5"/>
    <mergeCell ref="BW5:CC5"/>
    <mergeCell ref="CE5:CK5"/>
    <mergeCell ref="B4:F4"/>
    <mergeCell ref="CM5:CS5"/>
    <mergeCell ref="B5:F5"/>
    <mergeCell ref="AJ5:AM5"/>
    <mergeCell ref="AB5:AH5"/>
    <mergeCell ref="AO5:AW5"/>
    <mergeCell ref="AY5:BE5"/>
    <mergeCell ref="BG5:BM5"/>
    <mergeCell ref="X5:Z5"/>
    <mergeCell ref="H5:N5"/>
    <mergeCell ref="P5:V5"/>
    <mergeCell ref="B6:D6"/>
    <mergeCell ref="B7:D7"/>
    <mergeCell ref="B8:B12"/>
    <mergeCell ref="C8:D8"/>
    <mergeCell ref="C12:D12"/>
    <mergeCell ref="B36:D36"/>
    <mergeCell ref="C19:C20"/>
    <mergeCell ref="C21:C22"/>
    <mergeCell ref="C27:D27"/>
    <mergeCell ref="C33:D33"/>
    <mergeCell ref="C34:D34"/>
    <mergeCell ref="C9:D9"/>
    <mergeCell ref="C10:D10"/>
    <mergeCell ref="C11:D11"/>
    <mergeCell ref="C13:C15"/>
    <mergeCell ref="C16:D16"/>
    <mergeCell ref="C17:D17"/>
    <mergeCell ref="B19:B25"/>
    <mergeCell ref="C23:D23"/>
    <mergeCell ref="C24:D24"/>
    <mergeCell ref="B43:F43"/>
    <mergeCell ref="B44:F44"/>
    <mergeCell ref="B45:F45"/>
    <mergeCell ref="B46:F46"/>
    <mergeCell ref="H46:N46"/>
    <mergeCell ref="B13:B18"/>
    <mergeCell ref="C18:D18"/>
    <mergeCell ref="B37:D37"/>
    <mergeCell ref="B38:D38"/>
    <mergeCell ref="C25:D25"/>
    <mergeCell ref="C28:D28"/>
    <mergeCell ref="C29:D29"/>
    <mergeCell ref="C30:D30"/>
    <mergeCell ref="C31:D31"/>
    <mergeCell ref="C32:D32"/>
    <mergeCell ref="B35:D35"/>
    <mergeCell ref="B26:D26"/>
    <mergeCell ref="B27:B34"/>
    <mergeCell ref="C74:D74"/>
    <mergeCell ref="B76:D76"/>
    <mergeCell ref="B67:D67"/>
    <mergeCell ref="B68:B75"/>
    <mergeCell ref="CM46:CS46"/>
    <mergeCell ref="B47:D47"/>
    <mergeCell ref="B48:D48"/>
    <mergeCell ref="B49:B53"/>
    <mergeCell ref="C49:D49"/>
    <mergeCell ref="C53:D53"/>
    <mergeCell ref="AY46:BE46"/>
    <mergeCell ref="BG46:BM46"/>
    <mergeCell ref="BO46:BU46"/>
    <mergeCell ref="BW46:CC46"/>
    <mergeCell ref="CE46:CK46"/>
    <mergeCell ref="P46:V46"/>
    <mergeCell ref="X46:Z46"/>
    <mergeCell ref="AB46:AH46"/>
    <mergeCell ref="AJ46:AM46"/>
    <mergeCell ref="AO46:AW46"/>
    <mergeCell ref="C50:D50"/>
    <mergeCell ref="C51:D51"/>
    <mergeCell ref="C52:D52"/>
    <mergeCell ref="C68:D68"/>
    <mergeCell ref="B54:B59"/>
    <mergeCell ref="C59:D59"/>
    <mergeCell ref="C60:C61"/>
    <mergeCell ref="C62:C63"/>
    <mergeCell ref="C54:C56"/>
    <mergeCell ref="C57:D57"/>
    <mergeCell ref="C58:D58"/>
    <mergeCell ref="B60:B66"/>
    <mergeCell ref="C64:D64"/>
    <mergeCell ref="C65:D65"/>
    <mergeCell ref="C66:D66"/>
    <mergeCell ref="B118:D118"/>
    <mergeCell ref="B119:D119"/>
    <mergeCell ref="B120:D120"/>
    <mergeCell ref="C101:C102"/>
    <mergeCell ref="C103:C104"/>
    <mergeCell ref="C109:D109"/>
    <mergeCell ref="C110:D110"/>
    <mergeCell ref="C116:D116"/>
    <mergeCell ref="C111:D111"/>
    <mergeCell ref="C112:D112"/>
    <mergeCell ref="C113:D113"/>
    <mergeCell ref="C114:D114"/>
    <mergeCell ref="C115:D115"/>
    <mergeCell ref="B117:D117"/>
    <mergeCell ref="B108:D108"/>
    <mergeCell ref="B109:B116"/>
    <mergeCell ref="B101:B107"/>
    <mergeCell ref="C105:D105"/>
    <mergeCell ref="C106:D106"/>
    <mergeCell ref="C107:D107"/>
    <mergeCell ref="CU5:CV5"/>
    <mergeCell ref="CX5:CY5"/>
    <mergeCell ref="DA5:DB5"/>
    <mergeCell ref="CU46:CV46"/>
    <mergeCell ref="CX46:CY46"/>
    <mergeCell ref="DA46:DB46"/>
    <mergeCell ref="CU87:CV87"/>
    <mergeCell ref="CX87:CY87"/>
    <mergeCell ref="DA87:DB87"/>
    <mergeCell ref="B95:B100"/>
    <mergeCell ref="C100:D100"/>
    <mergeCell ref="BO87:BU87"/>
    <mergeCell ref="C91:D91"/>
    <mergeCell ref="C92:D92"/>
    <mergeCell ref="C93:D93"/>
    <mergeCell ref="CE87:CK87"/>
    <mergeCell ref="CM87:CS87"/>
    <mergeCell ref="B88:D88"/>
    <mergeCell ref="AB87:AH87"/>
    <mergeCell ref="AJ87:AM87"/>
    <mergeCell ref="AO87:AW87"/>
    <mergeCell ref="AY87:BE87"/>
    <mergeCell ref="BG87:BM87"/>
    <mergeCell ref="B89:D89"/>
    <mergeCell ref="H87:N87"/>
    <mergeCell ref="P87:V87"/>
    <mergeCell ref="X87:Z87"/>
    <mergeCell ref="BW87:CC87"/>
    <mergeCell ref="C95:C97"/>
    <mergeCell ref="C98:D98"/>
    <mergeCell ref="C99:D99"/>
  </mergeCells>
  <pageMargins left="0.25" right="0.25" top="0.75" bottom="0.75" header="0.3" footer="0.3"/>
  <pageSetup paperSize="9" scale="34" fitToWidth="4" orientation="landscape" horizontalDpi="0" verticalDpi="0" r:id="rId1"/>
  <headerFooter>
    <oddFoote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BC122"/>
  <sheetViews>
    <sheetView zoomScale="61" zoomScaleNormal="61" workbookViewId="0">
      <pane xSplit="7" ySplit="1" topLeftCell="H92" activePane="bottomRight" state="frozen"/>
      <selection pane="topRight" activeCell="H1" sqref="H1"/>
      <selection pane="bottomLeft" activeCell="A2" sqref="A2"/>
      <selection pane="bottomRight" activeCell="C111" sqref="C111:D111"/>
    </sheetView>
  </sheetViews>
  <sheetFormatPr defaultColWidth="9" defaultRowHeight="15" x14ac:dyDescent="0.25"/>
  <cols>
    <col min="1" max="1" width="3.5703125" style="8" customWidth="1"/>
    <col min="2" max="2" width="10" style="205" customWidth="1"/>
    <col min="3" max="3" width="37.5703125" style="205" customWidth="1"/>
    <col min="4" max="4" width="54" style="205" customWidth="1"/>
    <col min="5" max="5" width="11.28515625" style="205" customWidth="1"/>
    <col min="6" max="6" width="9" style="219"/>
    <col min="7" max="7" width="1.28515625" style="205" customWidth="1"/>
    <col min="8" max="8" width="11.28515625" style="205" customWidth="1"/>
    <col min="9" max="9" width="10.85546875" style="205" customWidth="1"/>
    <col min="10" max="12" width="9" style="205"/>
    <col min="13" max="13" width="9.85546875" style="205" bestFit="1" customWidth="1"/>
    <col min="14" max="14" width="9" style="205"/>
    <col min="15" max="15" width="1.28515625" style="205" customWidth="1"/>
    <col min="16" max="16" width="11.28515625" style="205" customWidth="1"/>
    <col min="17" max="17" width="12.28515625" style="205" customWidth="1"/>
    <col min="18" max="18" width="9.85546875" style="205" bestFit="1" customWidth="1"/>
    <col min="19" max="19" width="11.42578125" style="206" customWidth="1"/>
    <col min="20" max="20" width="10.5703125" style="205" customWidth="1"/>
    <col min="21" max="21" width="13.5703125" style="205" customWidth="1"/>
    <col min="22" max="22" width="12.140625" style="205" customWidth="1"/>
    <col min="23" max="23" width="1.28515625" style="205" customWidth="1"/>
    <col min="24" max="24" width="11.28515625" style="205" customWidth="1"/>
    <col min="25" max="26" width="9.85546875" style="205" bestFit="1" customWidth="1"/>
    <col min="27" max="27" width="9.85546875" style="206" bestFit="1" customWidth="1"/>
    <col min="28" max="30" width="9.85546875" style="205" bestFit="1" customWidth="1"/>
    <col min="31" max="31" width="1.28515625" style="205" customWidth="1"/>
    <col min="32" max="32" width="9" style="205" customWidth="1"/>
    <col min="33" max="34" width="9.85546875" style="205" bestFit="1" customWidth="1"/>
    <col min="35" max="35" width="9.85546875" style="206" bestFit="1" customWidth="1"/>
    <col min="36" max="38" width="9.85546875" style="205" bestFit="1" customWidth="1"/>
    <col min="39" max="39" width="1.28515625" style="205" customWidth="1"/>
    <col min="40" max="40" width="9" style="205" customWidth="1"/>
    <col min="41" max="41" width="13" style="205" bestFit="1" customWidth="1"/>
    <col min="42" max="42" width="10.85546875" style="205" bestFit="1" customWidth="1"/>
    <col min="43" max="43" width="11.42578125" style="206" customWidth="1"/>
    <col min="44" max="44" width="11.140625" style="205" customWidth="1"/>
    <col min="45" max="45" width="12.42578125" style="205" customWidth="1"/>
    <col min="46" max="46" width="12.28515625" style="205" customWidth="1"/>
    <col min="47" max="47" width="1.28515625" style="205" customWidth="1"/>
    <col min="48" max="49" width="18.85546875" style="205" customWidth="1"/>
    <col min="50" max="50" width="1.28515625" style="205" customWidth="1"/>
    <col min="51" max="52" width="18.85546875" style="205" customWidth="1"/>
    <col min="53" max="53" width="1.28515625" style="205" customWidth="1"/>
    <col min="54" max="55" width="18.85546875" style="205" customWidth="1"/>
    <col min="56" max="16384" width="9" style="205"/>
  </cols>
  <sheetData>
    <row r="2" spans="2:55" s="205" customFormat="1" x14ac:dyDescent="0.25">
      <c r="B2" s="398" t="s">
        <v>263</v>
      </c>
      <c r="C2" s="398"/>
      <c r="D2" s="398"/>
      <c r="E2" s="398"/>
      <c r="F2" s="398"/>
      <c r="I2" s="206"/>
      <c r="J2" s="206"/>
      <c r="M2" s="206"/>
      <c r="N2" s="206"/>
      <c r="O2" s="206"/>
      <c r="Y2" s="207"/>
    </row>
    <row r="3" spans="2:55" s="205" customFormat="1" ht="2.1" customHeight="1" x14ac:dyDescent="0.25">
      <c r="B3" s="416"/>
      <c r="C3" s="416"/>
      <c r="D3" s="416"/>
      <c r="E3" s="416"/>
      <c r="F3" s="416"/>
      <c r="I3" s="206"/>
      <c r="J3" s="206"/>
      <c r="M3" s="206"/>
      <c r="N3" s="206"/>
      <c r="O3" s="206"/>
      <c r="Y3" s="207"/>
    </row>
    <row r="4" spans="2:55" s="205" customFormat="1" x14ac:dyDescent="0.25">
      <c r="B4" s="398" t="s">
        <v>295</v>
      </c>
      <c r="C4" s="398"/>
      <c r="D4" s="398"/>
      <c r="E4" s="398"/>
      <c r="F4" s="398"/>
      <c r="H4" s="208"/>
      <c r="P4" s="208"/>
      <c r="S4" s="206"/>
      <c r="X4" s="208"/>
      <c r="AA4" s="206"/>
      <c r="AF4" s="208"/>
      <c r="AI4" s="206"/>
      <c r="AN4" s="208"/>
      <c r="AQ4" s="206"/>
    </row>
    <row r="5" spans="2:55" s="209" customFormat="1" ht="62.1" customHeight="1" x14ac:dyDescent="0.25">
      <c r="B5" s="417" t="s">
        <v>242</v>
      </c>
      <c r="C5" s="417"/>
      <c r="D5" s="417"/>
      <c r="E5" s="417"/>
      <c r="F5" s="417"/>
      <c r="H5" s="399" t="s">
        <v>198</v>
      </c>
      <c r="I5" s="400"/>
      <c r="J5" s="400"/>
      <c r="K5" s="400"/>
      <c r="L5" s="400"/>
      <c r="M5" s="400"/>
      <c r="N5" s="401"/>
      <c r="P5" s="399" t="s">
        <v>197</v>
      </c>
      <c r="Q5" s="400"/>
      <c r="R5" s="400"/>
      <c r="S5" s="400"/>
      <c r="T5" s="400"/>
      <c r="U5" s="400"/>
      <c r="V5" s="401"/>
      <c r="X5" s="399" t="s">
        <v>196</v>
      </c>
      <c r="Y5" s="400"/>
      <c r="Z5" s="400"/>
      <c r="AA5" s="400"/>
      <c r="AB5" s="400"/>
      <c r="AC5" s="400"/>
      <c r="AD5" s="401"/>
      <c r="AF5" s="399" t="s">
        <v>195</v>
      </c>
      <c r="AG5" s="400"/>
      <c r="AH5" s="400"/>
      <c r="AI5" s="400"/>
      <c r="AJ5" s="400"/>
      <c r="AK5" s="400"/>
      <c r="AL5" s="401"/>
      <c r="AN5" s="399" t="s">
        <v>194</v>
      </c>
      <c r="AO5" s="400"/>
      <c r="AP5" s="400"/>
      <c r="AQ5" s="400"/>
      <c r="AR5" s="400"/>
      <c r="AS5" s="400"/>
      <c r="AT5" s="401"/>
      <c r="AV5" s="387" t="str">
        <f>'2. Datu ievade'!AL7&amp;" - "&amp;'2. Datu ievade'!AL6</f>
        <v>C6 - Lietotāja definēta un aprēķināta papildus indikatora vērtība</v>
      </c>
      <c r="AW5" s="388"/>
      <c r="AY5" s="387" t="str">
        <f>'2. Datu ievade'!AM7&amp;" - "&amp;'2. Datu ievade'!AM6</f>
        <v>C7 - Lietotāja definēta un aprēķināta papildus indikatora vērtība</v>
      </c>
      <c r="AZ5" s="388"/>
      <c r="BB5" s="387" t="str">
        <f>'2. Datu ievade'!AN7&amp;" - "&amp;'2. Datu ievade'!AN6</f>
        <v>C8 - Lietotāja definēta un aprēķināta papildus indikatora vērtība</v>
      </c>
      <c r="BC5" s="388"/>
    </row>
    <row r="6" spans="2:55" s="205" customFormat="1" ht="60.4" customHeight="1" x14ac:dyDescent="0.25">
      <c r="B6" s="295" t="str">
        <f>'2. Datu ievade'!B8</f>
        <v xml:space="preserve">Ģeotelpiskās vienības pēc zemes seguma veida
Ekosistēma // Apakšsistēma/ģeotelpiskā vienība (1.līmenis) // Apakšsistēma/ģeotelpiskā vienība (2.līmenis)
</v>
      </c>
      <c r="C6" s="295"/>
      <c r="D6" s="295"/>
      <c r="E6" s="210" t="str">
        <f>'2. Datu ievade'!E8</f>
        <v>Attiecināms
1/0</v>
      </c>
      <c r="F6" s="211" t="str">
        <f>'2. Datu ievade'!F8</f>
        <v>Platība (ha):
pašreizējā situācija
(scenāriji
1, 2)</v>
      </c>
      <c r="H6" s="212" t="str">
        <f>'2. Datu ievade'!AG8</f>
        <v>Putnu vērošanas potenciāla vērtība
(PP)</v>
      </c>
      <c r="I6" s="211" t="s">
        <v>138</v>
      </c>
      <c r="J6" s="211" t="s">
        <v>168</v>
      </c>
      <c r="K6" s="211" t="s">
        <v>149</v>
      </c>
      <c r="L6" s="211" t="s">
        <v>134</v>
      </c>
      <c r="M6" s="211" t="s">
        <v>135</v>
      </c>
      <c r="N6" s="211" t="s">
        <v>136</v>
      </c>
      <c r="P6" s="212" t="str">
        <f>'2. Datu ievade'!AH8</f>
        <v>Rekreācijas iespējas vērtība
(AP)</v>
      </c>
      <c r="Q6" s="211" t="s">
        <v>138</v>
      </c>
      <c r="R6" s="211" t="s">
        <v>168</v>
      </c>
      <c r="S6" s="211" t="s">
        <v>181</v>
      </c>
      <c r="T6" s="211" t="s">
        <v>134</v>
      </c>
      <c r="U6" s="211" t="s">
        <v>135</v>
      </c>
      <c r="V6" s="211" t="s">
        <v>136</v>
      </c>
      <c r="X6" s="212" t="str">
        <f>'2. Datu ievade'!AI8</f>
        <v>Vides izglītošanas iespējas vērtība
(VI)</v>
      </c>
      <c r="Y6" s="211" t="s">
        <v>138</v>
      </c>
      <c r="Z6" s="211" t="s">
        <v>174</v>
      </c>
      <c r="AA6" s="211" t="s">
        <v>181</v>
      </c>
      <c r="AB6" s="211" t="s">
        <v>134</v>
      </c>
      <c r="AC6" s="211" t="s">
        <v>135</v>
      </c>
      <c r="AD6" s="211" t="s">
        <v>136</v>
      </c>
      <c r="AF6" s="212" t="str">
        <f>'2. Datu ievade'!AJ8</f>
        <v>Kultūras mantojuma potenciāls
(KM)</v>
      </c>
      <c r="AG6" s="211" t="s">
        <v>138</v>
      </c>
      <c r="AH6" s="211" t="s">
        <v>176</v>
      </c>
      <c r="AI6" s="211" t="s">
        <v>181</v>
      </c>
      <c r="AJ6" s="211" t="s">
        <v>134</v>
      </c>
      <c r="AK6" s="211" t="s">
        <v>135</v>
      </c>
      <c r="AL6" s="211" t="s">
        <v>136</v>
      </c>
      <c r="AN6" s="212" t="str">
        <f>'2. Datu ievade'!AK8</f>
        <v>Kultūrainavas vizuālās identitātes punkti
(IP)</v>
      </c>
      <c r="AO6" s="211" t="s">
        <v>138</v>
      </c>
      <c r="AP6" s="211" t="s">
        <v>179</v>
      </c>
      <c r="AQ6" s="211" t="s">
        <v>181</v>
      </c>
      <c r="AR6" s="211" t="s">
        <v>134</v>
      </c>
      <c r="AS6" s="211" t="s">
        <v>135</v>
      </c>
      <c r="AT6" s="211" t="s">
        <v>136</v>
      </c>
      <c r="AV6" s="211" t="str">
        <f>AO6</f>
        <v>EP monetārā vērtība
EUR</v>
      </c>
      <c r="AW6" s="211" t="s">
        <v>26</v>
      </c>
      <c r="AY6" s="211" t="str">
        <f>AV6</f>
        <v>EP monetārā vērtība
EUR</v>
      </c>
      <c r="AZ6" s="211" t="s">
        <v>26</v>
      </c>
      <c r="BB6" s="211" t="str">
        <f>AY6</f>
        <v>EP monetārā vērtība
EUR</v>
      </c>
      <c r="BC6" s="211" t="s">
        <v>26</v>
      </c>
    </row>
    <row r="7" spans="2:55" s="205" customFormat="1" x14ac:dyDescent="0.25">
      <c r="B7" s="315" t="str">
        <f>'2. Datu ievade'!B9</f>
        <v>Pludmale</v>
      </c>
      <c r="C7" s="315"/>
      <c r="D7" s="315"/>
      <c r="E7" s="213">
        <f>'2. Datu ievade'!E9</f>
        <v>1</v>
      </c>
      <c r="F7" s="214">
        <f>'2. Datu ievade'!F9</f>
        <v>16.399999999999999</v>
      </c>
      <c r="H7" s="215">
        <f>IF(AND($E7&gt;0,$F7&gt;0),'2. Datu ievade'!AG9,0)</f>
        <v>3</v>
      </c>
      <c r="I7" s="216">
        <f>IF(H7&gt;0,$E7*$F7*K7,0)</f>
        <v>594.00799999999992</v>
      </c>
      <c r="J7" s="214">
        <f>IF(H7&gt;0,H7*$E7*$F7,0)</f>
        <v>49.199999999999996</v>
      </c>
      <c r="K7" s="214">
        <f>IF(H7&gt;0,'3. Finanšu-statistiskās konst.'!C$32*'3. Finanšu-statistiskās konst.'!$C$6,0)</f>
        <v>36.22</v>
      </c>
      <c r="L7" s="214">
        <f>IF(H7&gt;0,SUMIFS(I$7:I$38,K$7:K$38,K7)/SUMIFS(J$7:J$38,K$7:K$38,K7),0)</f>
        <v>12.073333333333336</v>
      </c>
      <c r="M7" s="216">
        <f>IF(H7&gt;0,$F7*$E7*H7*L7,0)</f>
        <v>594.00800000000004</v>
      </c>
      <c r="N7" s="214">
        <f>IF($F7=0,0,M7/$F7)</f>
        <v>36.220000000000006</v>
      </c>
      <c r="P7" s="215">
        <f>IF(AND($E7&gt;0,$F7&gt;0),'2. Datu ievade'!AH9,0)</f>
        <v>4</v>
      </c>
      <c r="Q7" s="216">
        <f>IF(P7&gt;0,$E7*$F7*S7,0)</f>
        <v>29354.36</v>
      </c>
      <c r="R7" s="214">
        <f>IF(P7&gt;0,P7*$E7*$F7,0)</f>
        <v>65.599999999999994</v>
      </c>
      <c r="S7" s="214">
        <f>IF(P7&gt;0,'3. Finanšu-statistiskās konst.'!$C$33*'3. Finanšu-statistiskās konst.'!$C$6,0)</f>
        <v>1789.9</v>
      </c>
      <c r="T7" s="214">
        <f>IF(P7&gt;0,SUMIFS(Q$7:Q$38,S$7:S$38,S7)/SUMIFS(R$7:R$38,S$7:S$38,S7),0)</f>
        <v>544.61136686363432</v>
      </c>
      <c r="U7" s="216">
        <f>IF(P7&gt;0,$F7*$E7*P7*T7,0)</f>
        <v>35726.505666254408</v>
      </c>
      <c r="V7" s="216">
        <f>IF($F7=0,0,U7/$F7)</f>
        <v>2178.4454674545373</v>
      </c>
      <c r="X7" s="215">
        <f>IF(AND($E7&gt;0,$F7&gt;0),'2. Datu ievade'!AI9,0)</f>
        <v>4</v>
      </c>
      <c r="Y7" s="216">
        <f>IF(X7&gt;0,$E7*$F7*AA7,0)</f>
        <v>4.0507999999999997</v>
      </c>
      <c r="Z7" s="214">
        <f>IF(X7&gt;0,X7*$E7*$F7,0)</f>
        <v>65.599999999999994</v>
      </c>
      <c r="AA7" s="214">
        <f>IF(X7&gt;0,'3. Finanšu-statistiskās konst.'!$C$34*'3. Finanšu-statistiskās konst.'!$C$6,0)</f>
        <v>0.247</v>
      </c>
      <c r="AB7" s="214">
        <f>IF(X7&gt;0,SUMIFS(Y$7:Y$38,AA$7:AA$38,AA7)/SUMIFS(Z$7:Z$38,AA$7:AA$38,AA7),0)</f>
        <v>6.37599097647438E-2</v>
      </c>
      <c r="AC7" s="216">
        <f>IF(X7&gt;0,$E7*$F7*X7*AB7,0)</f>
        <v>4.1826500805671927</v>
      </c>
      <c r="AD7" s="214">
        <f>IF($F7=0,0,AC7/$F7)</f>
        <v>0.2550396390589752</v>
      </c>
      <c r="AF7" s="215">
        <f>IF(AND($E7&gt;0,$F7&gt;0),'2. Datu ievade'!AJ9,0)</f>
        <v>2</v>
      </c>
      <c r="AG7" s="216">
        <f>IF(AF7&gt;0,AI7*$F7*$E7,0)</f>
        <v>16.0884</v>
      </c>
      <c r="AH7" s="214">
        <f>IF(AF7&gt;0,AF7*$E7*$F7,0)</f>
        <v>32.799999999999997</v>
      </c>
      <c r="AI7" s="214">
        <f>IF(AF7&gt;0,'3. Finanšu-statistiskās konst.'!$C$35*'3. Finanšu-statistiskās konst.'!$C$6,0)</f>
        <v>0.98099999999999998</v>
      </c>
      <c r="AJ7" s="214">
        <f>IF(AF7&gt;0,SUMIFS(AG$7:AG$38,AI$7:AI$38,AI7)/SUMIFS(AH$7:AH$38,AI$7:AI$38,AI7),0)</f>
        <v>0.62889443378119003</v>
      </c>
      <c r="AK7" s="216">
        <f>IF(AF7&gt;0,$E7*$F7*AF7*AJ7,0)</f>
        <v>20.627737428023032</v>
      </c>
      <c r="AL7" s="214">
        <f>IF($F7=0,0,AK7/$F7)</f>
        <v>1.2577888675623801</v>
      </c>
      <c r="AN7" s="215">
        <f>IF(AND($E7&gt;0,$F7&gt;0),'2. Datu ievade'!AK9,0)</f>
        <v>6</v>
      </c>
      <c r="AO7" s="216">
        <f>IF(AN7&gt;0,AQ7*$E7*$F7,0)</f>
        <v>34265.504000000001</v>
      </c>
      <c r="AP7" s="214">
        <f>IF(AN7&gt;0,AN7*$E7*$F7,0)</f>
        <v>98.399999999999991</v>
      </c>
      <c r="AQ7" s="214">
        <f>IF(AN7&gt;0,'3. Finanšu-statistiskās konst.'!$C$36*'3. Finanšu-statistiskās konst.'!$C$6,0)</f>
        <v>2089.36</v>
      </c>
      <c r="AR7" s="214">
        <f>IF(AN7&gt;0,SUMIFS(AO$7:AO$38,AQ$7:AQ$38,AQ7)/SUMIFS(AP$7:AP$38,AQ$7:AQ$38,AQ7),0)</f>
        <v>318.87295264692204</v>
      </c>
      <c r="AS7" s="216">
        <f>IF(AN7&gt;0,$E7*$F7*AN7*AR7,0)</f>
        <v>31377.098540457126</v>
      </c>
      <c r="AT7" s="214">
        <f>IF($F7=0,0,AS7/$F7)</f>
        <v>1913.2377158815323</v>
      </c>
      <c r="AV7" s="214">
        <f>AW7*F7</f>
        <v>0</v>
      </c>
      <c r="AW7" s="214">
        <f>IF(AND($E7&gt;0,$F7&gt;0),'2. Datu ievade'!AL9,0)</f>
        <v>0</v>
      </c>
      <c r="AY7" s="214">
        <f>AZ7*F7</f>
        <v>0</v>
      </c>
      <c r="AZ7" s="214">
        <f>IF(AND($E7&gt;0,$F7&gt;0),'2. Datu ievade'!AM9,0)</f>
        <v>0</v>
      </c>
      <c r="BB7" s="214">
        <f>BC7*F7</f>
        <v>0</v>
      </c>
      <c r="BC7" s="214">
        <f>IF(AND($E7&gt;0,$F7&gt;0),'2. Datu ievade'!AN9,0)</f>
        <v>0</v>
      </c>
    </row>
    <row r="8" spans="2:55" s="205" customFormat="1" x14ac:dyDescent="0.25">
      <c r="B8" s="319" t="str">
        <f>'2. Datu ievade'!B10</f>
        <v>Kāpas</v>
      </c>
      <c r="C8" s="315" t="str">
        <f>'2. Datu ievade'!C10</f>
        <v>Embrionālās kāpas (biotops 2110)</v>
      </c>
      <c r="D8" s="315"/>
      <c r="E8" s="213">
        <f>'2. Datu ievade'!E10</f>
        <v>1</v>
      </c>
      <c r="F8" s="214">
        <f>'2. Datu ievade'!F10</f>
        <v>0.85</v>
      </c>
      <c r="H8" s="215">
        <f>IF(AND($E8&gt;0,$F8&gt;0),'2. Datu ievade'!AG10,0)</f>
        <v>3</v>
      </c>
      <c r="I8" s="216">
        <f t="shared" ref="I8:I38" si="0">IF(H8&gt;0,$E8*$F8*K8,0)</f>
        <v>30.786999999999999</v>
      </c>
      <c r="J8" s="214">
        <f t="shared" ref="J8:J38" si="1">IF(H8&gt;0,H8*$E8*$F8,0)</f>
        <v>2.5499999999999998</v>
      </c>
      <c r="K8" s="214">
        <f>IF(H8&gt;0,'3. Finanšu-statistiskās konst.'!C$32*'3. Finanšu-statistiskās konst.'!$C$6,0)</f>
        <v>36.22</v>
      </c>
      <c r="L8" s="214">
        <f t="shared" ref="L8:L38" si="2">IF(H8&gt;0,SUMIFS(I$7:I$38,K$7:K$38,K8)/SUMIFS(J$7:J$38,K$7:K$38,K8),0)</f>
        <v>12.073333333333336</v>
      </c>
      <c r="M8" s="216">
        <f t="shared" ref="M8:M38" si="3">IF(H8&gt;0,$F8*$E8*H8*L8,0)</f>
        <v>30.787000000000006</v>
      </c>
      <c r="N8" s="214">
        <f t="shared" ref="N8:N38" si="4">IF($F8=0,0,M8/$F8)</f>
        <v>36.220000000000006</v>
      </c>
      <c r="P8" s="215">
        <f>IF(AND($E8&gt;0,$F8&gt;0),'2. Datu ievade'!AH10,0)</f>
        <v>4</v>
      </c>
      <c r="Q8" s="216">
        <f t="shared" ref="Q8:Q38" si="5">IF(P8&gt;0,$E8*$F8*S8,0)</f>
        <v>1521.415</v>
      </c>
      <c r="R8" s="214">
        <f t="shared" ref="R8:R38" si="6">IF(P8&gt;0,P8*$E8*$F8,0)</f>
        <v>3.4</v>
      </c>
      <c r="S8" s="214">
        <f>IF(P8&gt;0,'3. Finanšu-statistiskās konst.'!$C$33*'3. Finanšu-statistiskās konst.'!$C$6,0)</f>
        <v>1789.9</v>
      </c>
      <c r="T8" s="214">
        <f t="shared" ref="T8:T38" si="7">IF(P8&gt;0,SUMIFS(Q$7:Q$38,S$7:S$38,S8)/SUMIFS(R$7:R$38,S$7:S$38,S8),0)</f>
        <v>544.61136686363432</v>
      </c>
      <c r="U8" s="216">
        <f t="shared" ref="U8:U38" si="8">IF(P8&gt;0,$F8*$E8*P8*T8,0)</f>
        <v>1851.6786473363566</v>
      </c>
      <c r="V8" s="216">
        <f t="shared" ref="V8:V38" si="9">IF($F8=0,0,U8/$F8)</f>
        <v>2178.4454674545373</v>
      </c>
      <c r="X8" s="215">
        <f>IF(AND($E8&gt;0,$F8&gt;0),'2. Datu ievade'!AI10,0)</f>
        <v>4</v>
      </c>
      <c r="Y8" s="216">
        <f t="shared" ref="Y8:Y38" si="10">IF(X8&gt;0,$E8*$F8*AA8,0)</f>
        <v>0.20995</v>
      </c>
      <c r="Z8" s="214">
        <f t="shared" ref="Z8:Z38" si="11">IF(X8&gt;0,X8*$E8*$F8,0)</f>
        <v>3.4</v>
      </c>
      <c r="AA8" s="214">
        <f>IF(X8&gt;0,'3. Finanšu-statistiskās konst.'!$C$34*'3. Finanšu-statistiskās konst.'!$C$6,0)</f>
        <v>0.247</v>
      </c>
      <c r="AB8" s="214">
        <f t="shared" ref="AB8:AB38" si="12">IF(X8&gt;0,SUMIFS(Y$7:Y$38,AA$7:AA$38,AA8)/SUMIFS(Z$7:Z$38,AA$7:AA$38,AA8),0)</f>
        <v>6.37599097647438E-2</v>
      </c>
      <c r="AC8" s="216">
        <f t="shared" ref="AC8:AC38" si="13">IF(X8&gt;0,$E8*$F8*X8*AB8,0)</f>
        <v>0.21678369320012891</v>
      </c>
      <c r="AD8" s="214">
        <f t="shared" ref="AD8:AD38" si="14">IF($F8=0,0,AC8/$F8)</f>
        <v>0.2550396390589752</v>
      </c>
      <c r="AF8" s="215">
        <f>IF(AND($E8&gt;0,$F8&gt;0),'2. Datu ievade'!AJ10,0)</f>
        <v>0</v>
      </c>
      <c r="AG8" s="216">
        <f t="shared" ref="AG8:AG38" si="15">IF(AF8&gt;0,AI8*$F8*$E8,0)</f>
        <v>0</v>
      </c>
      <c r="AH8" s="214">
        <f t="shared" ref="AH8:AH38" si="16">IF(AF8&gt;0,AF8*$E8*$F8,0)</f>
        <v>0</v>
      </c>
      <c r="AI8" s="214">
        <f>IF(AF8&gt;0,'3. Finanšu-statistiskās konst.'!$C$35*'3. Finanšu-statistiskās konst.'!$C$6,0)</f>
        <v>0</v>
      </c>
      <c r="AJ8" s="214">
        <f t="shared" ref="AJ8:AJ38" si="17">IF(AF8&gt;0,SUMIFS(AG$7:AG$38,AI$7:AI$38,AI8)/SUMIFS(AH$7:AH$38,AI$7:AI$38,AI8),0)</f>
        <v>0</v>
      </c>
      <c r="AK8" s="216">
        <f t="shared" ref="AK8:AK38" si="18">IF(AF8&gt;0,$E8*$F8*AF8*AJ8,0)</f>
        <v>0</v>
      </c>
      <c r="AL8" s="214">
        <f t="shared" ref="AL8:AL38" si="19">IF($F8=0,0,AK8/$F8)</f>
        <v>0</v>
      </c>
      <c r="AN8" s="215">
        <f>IF(AND($E8&gt;0,$F8&gt;0),'2. Datu ievade'!AK10,0)</f>
        <v>7</v>
      </c>
      <c r="AO8" s="216">
        <f t="shared" ref="AO8:AO38" si="20">IF(AN8&gt;0,AQ8*$E8*$F8,0)</f>
        <v>1775.9560000000001</v>
      </c>
      <c r="AP8" s="214">
        <f t="shared" ref="AP8:AP38" si="21">IF(AN8&gt;0,AN8*$E8*$F8,0)</f>
        <v>5.95</v>
      </c>
      <c r="AQ8" s="214">
        <f>IF(AN8&gt;0,'3. Finanšu-statistiskās konst.'!$C$36*'3. Finanšu-statistiskās konst.'!$C$6,0)</f>
        <v>2089.36</v>
      </c>
      <c r="AR8" s="214">
        <f t="shared" ref="AR8:AR38" si="22">IF(AN8&gt;0,SUMIFS(AO$7:AO$38,AQ$7:AQ$38,AQ8)/SUMIFS(AP$7:AP$38,AQ$7:AQ$38,AQ8),0)</f>
        <v>318.87295264692204</v>
      </c>
      <c r="AS8" s="216">
        <f t="shared" ref="AS8:AS38" si="23">IF(AN8&gt;0,$E8*$F8*AN8*AR8,0)</f>
        <v>1897.2940682491862</v>
      </c>
      <c r="AT8" s="214">
        <f t="shared" ref="AT8:AT38" si="24">IF($F8=0,0,AS8/$F8)</f>
        <v>2232.1106685284544</v>
      </c>
      <c r="AV8" s="214">
        <f t="shared" ref="AV8:AV38" si="25">AW8*F8</f>
        <v>0</v>
      </c>
      <c r="AW8" s="214">
        <f>IF(AND($E8&gt;0,$F8&gt;0),'2. Datu ievade'!AL10,0)</f>
        <v>0</v>
      </c>
      <c r="AY8" s="214">
        <f t="shared" ref="AY8:AY38" si="26">AZ8*F8</f>
        <v>0</v>
      </c>
      <c r="AZ8" s="214">
        <f>IF(AND($E8&gt;0,$F8&gt;0),'2. Datu ievade'!AM10,0)</f>
        <v>0</v>
      </c>
      <c r="BB8" s="214">
        <f t="shared" ref="BB8:BB38" si="27">BC8*F8</f>
        <v>0</v>
      </c>
      <c r="BC8" s="214">
        <f>IF(AND($E8&gt;0,$F8&gt;0),'2. Datu ievade'!AN10,0)</f>
        <v>0</v>
      </c>
    </row>
    <row r="9" spans="2:55" s="205" customFormat="1" x14ac:dyDescent="0.25">
      <c r="B9" s="320"/>
      <c r="C9" s="315" t="str">
        <f>'2. Datu ievade'!C11</f>
        <v>Priekškāpas (biotops 2120)</v>
      </c>
      <c r="D9" s="315"/>
      <c r="E9" s="213">
        <f>'2. Datu ievade'!E11</f>
        <v>1</v>
      </c>
      <c r="F9" s="214">
        <f>'2. Datu ievade'!F11</f>
        <v>8.3800000000000008</v>
      </c>
      <c r="H9" s="215">
        <f>IF(AND($E9&gt;0,$F9&gt;0),'2. Datu ievade'!AG11,0)</f>
        <v>3</v>
      </c>
      <c r="I9" s="216">
        <f t="shared" si="0"/>
        <v>303.52360000000004</v>
      </c>
      <c r="J9" s="214">
        <f t="shared" si="1"/>
        <v>25.14</v>
      </c>
      <c r="K9" s="214">
        <f>IF(H9&gt;0,'3. Finanšu-statistiskās konst.'!C$32*'3. Finanšu-statistiskās konst.'!$C$6,0)</f>
        <v>36.22</v>
      </c>
      <c r="L9" s="214">
        <f t="shared" si="2"/>
        <v>12.073333333333336</v>
      </c>
      <c r="M9" s="216">
        <f t="shared" si="3"/>
        <v>303.52360000000004</v>
      </c>
      <c r="N9" s="214">
        <f t="shared" si="4"/>
        <v>36.22</v>
      </c>
      <c r="P9" s="215">
        <f>IF(AND($E9&gt;0,$F9&gt;0),'2. Datu ievade'!AH11,0)</f>
        <v>4</v>
      </c>
      <c r="Q9" s="216">
        <f t="shared" si="5"/>
        <v>14999.362000000003</v>
      </c>
      <c r="R9" s="214">
        <f t="shared" si="6"/>
        <v>33.520000000000003</v>
      </c>
      <c r="S9" s="214">
        <f>IF(P9&gt;0,'3. Finanšu-statistiskās konst.'!$C$33*'3. Finanšu-statistiskās konst.'!$C$6,0)</f>
        <v>1789.9</v>
      </c>
      <c r="T9" s="214">
        <f t="shared" si="7"/>
        <v>544.61136686363432</v>
      </c>
      <c r="U9" s="216">
        <f t="shared" si="8"/>
        <v>18255.373017269023</v>
      </c>
      <c r="V9" s="216">
        <f t="shared" si="9"/>
        <v>2178.4454674545373</v>
      </c>
      <c r="X9" s="215">
        <f>IF(AND($E9&gt;0,$F9&gt;0),'2. Datu ievade'!AI11,0)</f>
        <v>4</v>
      </c>
      <c r="Y9" s="216">
        <f t="shared" si="10"/>
        <v>2.0698600000000003</v>
      </c>
      <c r="Z9" s="214">
        <f t="shared" si="11"/>
        <v>33.520000000000003</v>
      </c>
      <c r="AA9" s="214">
        <f>IF(X9&gt;0,'3. Finanšu-statistiskās konst.'!$C$34*'3. Finanšu-statistiskās konst.'!$C$6,0)</f>
        <v>0.247</v>
      </c>
      <c r="AB9" s="214">
        <f t="shared" si="12"/>
        <v>6.37599097647438E-2</v>
      </c>
      <c r="AC9" s="216">
        <f t="shared" si="13"/>
        <v>2.1372321753142125</v>
      </c>
      <c r="AD9" s="214">
        <f t="shared" si="14"/>
        <v>0.2550396390589752</v>
      </c>
      <c r="AF9" s="215">
        <f>IF(AND($E9&gt;0,$F9&gt;0),'2. Datu ievade'!AJ11,0)</f>
        <v>0</v>
      </c>
      <c r="AG9" s="216">
        <f t="shared" si="15"/>
        <v>0</v>
      </c>
      <c r="AH9" s="214">
        <f t="shared" si="16"/>
        <v>0</v>
      </c>
      <c r="AI9" s="214">
        <f>IF(AF9&gt;0,'3. Finanšu-statistiskās konst.'!$C$35*'3. Finanšu-statistiskās konst.'!$C$6,0)</f>
        <v>0</v>
      </c>
      <c r="AJ9" s="214">
        <f t="shared" si="17"/>
        <v>0</v>
      </c>
      <c r="AK9" s="216">
        <f t="shared" si="18"/>
        <v>0</v>
      </c>
      <c r="AL9" s="214">
        <f t="shared" si="19"/>
        <v>0</v>
      </c>
      <c r="AN9" s="215">
        <f>IF(AND($E9&gt;0,$F9&gt;0),'2. Datu ievade'!AK11,0)</f>
        <v>6</v>
      </c>
      <c r="AO9" s="216">
        <f t="shared" si="20"/>
        <v>17508.836800000001</v>
      </c>
      <c r="AP9" s="214">
        <f t="shared" si="21"/>
        <v>50.28</v>
      </c>
      <c r="AQ9" s="214">
        <f>IF(AN9&gt;0,'3. Finanšu-statistiskās konst.'!$C$36*'3. Finanšu-statistiskās konst.'!$C$6,0)</f>
        <v>2089.36</v>
      </c>
      <c r="AR9" s="214">
        <f t="shared" si="22"/>
        <v>318.87295264692204</v>
      </c>
      <c r="AS9" s="216">
        <f t="shared" si="23"/>
        <v>16032.932059087241</v>
      </c>
      <c r="AT9" s="214">
        <f t="shared" si="24"/>
        <v>1913.2377158815323</v>
      </c>
      <c r="AV9" s="214">
        <f t="shared" si="25"/>
        <v>0</v>
      </c>
      <c r="AW9" s="214">
        <f>IF(AND($E9&gt;0,$F9&gt;0),'2. Datu ievade'!AL11,0)</f>
        <v>0</v>
      </c>
      <c r="AY9" s="214">
        <f t="shared" si="26"/>
        <v>0</v>
      </c>
      <c r="AZ9" s="214">
        <f>IF(AND($E9&gt;0,$F9&gt;0),'2. Datu ievade'!AM11,0)</f>
        <v>0</v>
      </c>
      <c r="BB9" s="214">
        <f t="shared" si="27"/>
        <v>0</v>
      </c>
      <c r="BC9" s="214">
        <f>IF(AND($E9&gt;0,$F9&gt;0),'2. Datu ievade'!AN11,0)</f>
        <v>0</v>
      </c>
    </row>
    <row r="10" spans="2:55" s="205" customFormat="1" ht="14.25" customHeight="1" x14ac:dyDescent="0.25">
      <c r="B10" s="320"/>
      <c r="C10" s="332" t="str">
        <f>'2. Datu ievade'!C12</f>
        <v>Lietotāja definēta papildus ģeotelpiskā vienība (citi jūras un iesāļu augteņu biotopi un/vai piejūras un iekšzemes kāpu biotopi)</v>
      </c>
      <c r="D10" s="332"/>
      <c r="E10" s="213">
        <f>'2. Datu ievade'!E12</f>
        <v>0</v>
      </c>
      <c r="F10" s="214">
        <f>'2. Datu ievade'!F12</f>
        <v>0</v>
      </c>
      <c r="H10" s="215">
        <f>IF(AND($E10&gt;0,$F10&gt;0),'2. Datu ievade'!AG12,0)</f>
        <v>0</v>
      </c>
      <c r="I10" s="216">
        <f t="shared" si="0"/>
        <v>0</v>
      </c>
      <c r="J10" s="214">
        <f t="shared" si="1"/>
        <v>0</v>
      </c>
      <c r="K10" s="214">
        <f>IF(H10&gt;0,'3. Finanšu-statistiskās konst.'!C$32*'3. Finanšu-statistiskās konst.'!$C$6,0)</f>
        <v>0</v>
      </c>
      <c r="L10" s="214">
        <f t="shared" si="2"/>
        <v>0</v>
      </c>
      <c r="M10" s="216">
        <f t="shared" si="3"/>
        <v>0</v>
      </c>
      <c r="N10" s="214">
        <f t="shared" si="4"/>
        <v>0</v>
      </c>
      <c r="P10" s="215">
        <f>IF(AND($E10&gt;0,$F10&gt;0),'2. Datu ievade'!AH12,0)</f>
        <v>0</v>
      </c>
      <c r="Q10" s="216">
        <f t="shared" si="5"/>
        <v>0</v>
      </c>
      <c r="R10" s="214">
        <f t="shared" si="6"/>
        <v>0</v>
      </c>
      <c r="S10" s="214">
        <f>IF(P10&gt;0,'3. Finanšu-statistiskās konst.'!$C$33*'3. Finanšu-statistiskās konst.'!$C$6,0)</f>
        <v>0</v>
      </c>
      <c r="T10" s="214">
        <f t="shared" si="7"/>
        <v>0</v>
      </c>
      <c r="U10" s="216">
        <f t="shared" si="8"/>
        <v>0</v>
      </c>
      <c r="V10" s="216">
        <f t="shared" si="9"/>
        <v>0</v>
      </c>
      <c r="X10" s="215">
        <f>IF(AND($E10&gt;0,$F10&gt;0),'2. Datu ievade'!AI12,0)</f>
        <v>0</v>
      </c>
      <c r="Y10" s="216">
        <f t="shared" si="10"/>
        <v>0</v>
      </c>
      <c r="Z10" s="214">
        <f t="shared" si="11"/>
        <v>0</v>
      </c>
      <c r="AA10" s="214">
        <f>IF(X10&gt;0,'3. Finanšu-statistiskās konst.'!$C$34*'3. Finanšu-statistiskās konst.'!$C$6,0)</f>
        <v>0</v>
      </c>
      <c r="AB10" s="214">
        <f t="shared" si="12"/>
        <v>0</v>
      </c>
      <c r="AC10" s="216">
        <f t="shared" si="13"/>
        <v>0</v>
      </c>
      <c r="AD10" s="214">
        <f t="shared" si="14"/>
        <v>0</v>
      </c>
      <c r="AF10" s="215">
        <f>IF(AND($E10&gt;0,$F10&gt;0),'2. Datu ievade'!AJ12,0)</f>
        <v>0</v>
      </c>
      <c r="AG10" s="216">
        <f t="shared" si="15"/>
        <v>0</v>
      </c>
      <c r="AH10" s="214">
        <f t="shared" si="16"/>
        <v>0</v>
      </c>
      <c r="AI10" s="214">
        <f>IF(AF10&gt;0,'3. Finanšu-statistiskās konst.'!$C$35*'3. Finanšu-statistiskās konst.'!$C$6,0)</f>
        <v>0</v>
      </c>
      <c r="AJ10" s="214">
        <f t="shared" si="17"/>
        <v>0</v>
      </c>
      <c r="AK10" s="216">
        <f t="shared" si="18"/>
        <v>0</v>
      </c>
      <c r="AL10" s="214">
        <f t="shared" si="19"/>
        <v>0</v>
      </c>
      <c r="AN10" s="215">
        <f>IF(AND($E10&gt;0,$F10&gt;0),'2. Datu ievade'!AK12,0)</f>
        <v>0</v>
      </c>
      <c r="AO10" s="216">
        <f t="shared" si="20"/>
        <v>0</v>
      </c>
      <c r="AP10" s="214">
        <f t="shared" si="21"/>
        <v>0</v>
      </c>
      <c r="AQ10" s="214">
        <f>IF(AN10&gt;0,'3. Finanšu-statistiskās konst.'!$C$36*'3. Finanšu-statistiskās konst.'!$C$6,0)</f>
        <v>0</v>
      </c>
      <c r="AR10" s="214">
        <f t="shared" si="22"/>
        <v>0</v>
      </c>
      <c r="AS10" s="216">
        <f t="shared" si="23"/>
        <v>0</v>
      </c>
      <c r="AT10" s="214">
        <f t="shared" si="24"/>
        <v>0</v>
      </c>
      <c r="AV10" s="214">
        <f t="shared" si="25"/>
        <v>0</v>
      </c>
      <c r="AW10" s="214">
        <f>IF(AND($E10&gt;0,$F10&gt;0),'2. Datu ievade'!AL12,0)</f>
        <v>0</v>
      </c>
      <c r="AY10" s="214">
        <f t="shared" si="26"/>
        <v>0</v>
      </c>
      <c r="AZ10" s="214">
        <f>IF(AND($E10&gt;0,$F10&gt;0),'2. Datu ievade'!AM12,0)</f>
        <v>0</v>
      </c>
      <c r="BB10" s="214">
        <f t="shared" si="27"/>
        <v>0</v>
      </c>
      <c r="BC10" s="214">
        <f>IF(AND($E10&gt;0,$F10&gt;0),'2. Datu ievade'!AN12,0)</f>
        <v>0</v>
      </c>
    </row>
    <row r="11" spans="2:55" s="205" customFormat="1" ht="14.25" customHeight="1" x14ac:dyDescent="0.25">
      <c r="B11" s="320"/>
      <c r="C11" s="332" t="str">
        <f>'2. Datu ievade'!C13</f>
        <v>Lietotāja definēta papildus ģeotelpiskā vienība (citi jūras un iesāļu augteņu biotopi un/vai piejūras un iekšzemes kāpu biotopi)</v>
      </c>
      <c r="D11" s="332"/>
      <c r="E11" s="213">
        <f>'2. Datu ievade'!E13</f>
        <v>0</v>
      </c>
      <c r="F11" s="214">
        <f>'2. Datu ievade'!F13</f>
        <v>0</v>
      </c>
      <c r="H11" s="215">
        <f>IF(AND($E11&gt;0,$F11&gt;0),'2. Datu ievade'!AG13,0)</f>
        <v>0</v>
      </c>
      <c r="I11" s="216">
        <f t="shared" si="0"/>
        <v>0</v>
      </c>
      <c r="J11" s="214">
        <f t="shared" si="1"/>
        <v>0</v>
      </c>
      <c r="K11" s="214">
        <f>IF(H11&gt;0,'3. Finanšu-statistiskās konst.'!C$32*'3. Finanšu-statistiskās konst.'!$C$6,0)</f>
        <v>0</v>
      </c>
      <c r="L11" s="214">
        <f t="shared" si="2"/>
        <v>0</v>
      </c>
      <c r="M11" s="216">
        <f t="shared" si="3"/>
        <v>0</v>
      </c>
      <c r="N11" s="214">
        <f t="shared" si="4"/>
        <v>0</v>
      </c>
      <c r="P11" s="215">
        <f>IF(AND($E11&gt;0,$F11&gt;0),'2. Datu ievade'!AH13,0)</f>
        <v>0</v>
      </c>
      <c r="Q11" s="216">
        <f t="shared" si="5"/>
        <v>0</v>
      </c>
      <c r="R11" s="214">
        <f t="shared" si="6"/>
        <v>0</v>
      </c>
      <c r="S11" s="214">
        <f>IF(P11&gt;0,'3. Finanšu-statistiskās konst.'!$C$33*'3. Finanšu-statistiskās konst.'!$C$6,0)</f>
        <v>0</v>
      </c>
      <c r="T11" s="214">
        <f t="shared" si="7"/>
        <v>0</v>
      </c>
      <c r="U11" s="216">
        <f t="shared" si="8"/>
        <v>0</v>
      </c>
      <c r="V11" s="216">
        <f t="shared" si="9"/>
        <v>0</v>
      </c>
      <c r="X11" s="215">
        <f>IF(AND($E11&gt;0,$F11&gt;0),'2. Datu ievade'!AI13,0)</f>
        <v>0</v>
      </c>
      <c r="Y11" s="216">
        <f t="shared" si="10"/>
        <v>0</v>
      </c>
      <c r="Z11" s="214">
        <f t="shared" si="11"/>
        <v>0</v>
      </c>
      <c r="AA11" s="214">
        <f>IF(X11&gt;0,'3. Finanšu-statistiskās konst.'!$C$34*'3. Finanšu-statistiskās konst.'!$C$6,0)</f>
        <v>0</v>
      </c>
      <c r="AB11" s="214">
        <f t="shared" si="12"/>
        <v>0</v>
      </c>
      <c r="AC11" s="216">
        <f t="shared" si="13"/>
        <v>0</v>
      </c>
      <c r="AD11" s="214">
        <f t="shared" si="14"/>
        <v>0</v>
      </c>
      <c r="AF11" s="215">
        <f>IF(AND($E11&gt;0,$F11&gt;0),'2. Datu ievade'!AJ13,0)</f>
        <v>0</v>
      </c>
      <c r="AG11" s="216">
        <f t="shared" si="15"/>
        <v>0</v>
      </c>
      <c r="AH11" s="214">
        <f t="shared" si="16"/>
        <v>0</v>
      </c>
      <c r="AI11" s="214">
        <f>IF(AF11&gt;0,'3. Finanšu-statistiskās konst.'!$C$35*'3. Finanšu-statistiskās konst.'!$C$6,0)</f>
        <v>0</v>
      </c>
      <c r="AJ11" s="214">
        <f t="shared" si="17"/>
        <v>0</v>
      </c>
      <c r="AK11" s="216">
        <f t="shared" si="18"/>
        <v>0</v>
      </c>
      <c r="AL11" s="214">
        <f t="shared" si="19"/>
        <v>0</v>
      </c>
      <c r="AN11" s="215">
        <f>IF(AND($E11&gt;0,$F11&gt;0),'2. Datu ievade'!AK13,0)</f>
        <v>0</v>
      </c>
      <c r="AO11" s="216">
        <f t="shared" si="20"/>
        <v>0</v>
      </c>
      <c r="AP11" s="214">
        <f t="shared" si="21"/>
        <v>0</v>
      </c>
      <c r="AQ11" s="214">
        <f>IF(AN11&gt;0,'3. Finanšu-statistiskās konst.'!$C$36*'3. Finanšu-statistiskās konst.'!$C$6,0)</f>
        <v>0</v>
      </c>
      <c r="AR11" s="214">
        <f t="shared" si="22"/>
        <v>0</v>
      </c>
      <c r="AS11" s="216">
        <f t="shared" si="23"/>
        <v>0</v>
      </c>
      <c r="AT11" s="214">
        <f t="shared" si="24"/>
        <v>0</v>
      </c>
      <c r="AV11" s="214">
        <f t="shared" si="25"/>
        <v>0</v>
      </c>
      <c r="AW11" s="214">
        <f>IF(AND($E11&gt;0,$F11&gt;0),'2. Datu ievade'!AL13,0)</f>
        <v>0</v>
      </c>
      <c r="AY11" s="214">
        <f t="shared" si="26"/>
        <v>0</v>
      </c>
      <c r="AZ11" s="214">
        <f>IF(AND($E11&gt;0,$F11&gt;0),'2. Datu ievade'!AM13,0)</f>
        <v>0</v>
      </c>
      <c r="BB11" s="214">
        <f t="shared" si="27"/>
        <v>0</v>
      </c>
      <c r="BC11" s="214">
        <f>IF(AND($E11&gt;0,$F11&gt;0),'2. Datu ievade'!AN13,0)</f>
        <v>0</v>
      </c>
    </row>
    <row r="12" spans="2:55" s="205" customFormat="1" ht="14.25" customHeight="1" x14ac:dyDescent="0.25">
      <c r="B12" s="321"/>
      <c r="C12" s="332" t="str">
        <f>'2. Datu ievade'!C14</f>
        <v>Lietotāja definēta papildus ģeotelpiskā vienība (citi jūras un iesāļu augteņu biotopi un/vai piejūras un iekšzemes kāpu biotopi)</v>
      </c>
      <c r="D12" s="332"/>
      <c r="E12" s="213">
        <f>'2. Datu ievade'!E14</f>
        <v>0</v>
      </c>
      <c r="F12" s="214">
        <f>'2. Datu ievade'!F14</f>
        <v>0</v>
      </c>
      <c r="H12" s="215">
        <f>IF(AND($E12&gt;0,$F12&gt;0),'2. Datu ievade'!AG14,0)</f>
        <v>0</v>
      </c>
      <c r="I12" s="216">
        <f t="shared" si="0"/>
        <v>0</v>
      </c>
      <c r="J12" s="214">
        <f t="shared" si="1"/>
        <v>0</v>
      </c>
      <c r="K12" s="214">
        <f>IF(H12&gt;0,'3. Finanšu-statistiskās konst.'!C$32*'3. Finanšu-statistiskās konst.'!$C$6,0)</f>
        <v>0</v>
      </c>
      <c r="L12" s="214">
        <f t="shared" si="2"/>
        <v>0</v>
      </c>
      <c r="M12" s="216">
        <f t="shared" si="3"/>
        <v>0</v>
      </c>
      <c r="N12" s="214">
        <f t="shared" si="4"/>
        <v>0</v>
      </c>
      <c r="P12" s="215">
        <f>IF(AND($E12&gt;0,$F12&gt;0),'2. Datu ievade'!AH14,0)</f>
        <v>0</v>
      </c>
      <c r="Q12" s="216">
        <f t="shared" si="5"/>
        <v>0</v>
      </c>
      <c r="R12" s="214">
        <f t="shared" si="6"/>
        <v>0</v>
      </c>
      <c r="S12" s="214">
        <f>IF(P12&gt;0,'3. Finanšu-statistiskās konst.'!$C$33*'3. Finanšu-statistiskās konst.'!$C$6,0)</f>
        <v>0</v>
      </c>
      <c r="T12" s="214">
        <f t="shared" si="7"/>
        <v>0</v>
      </c>
      <c r="U12" s="216">
        <f t="shared" si="8"/>
        <v>0</v>
      </c>
      <c r="V12" s="216">
        <f t="shared" si="9"/>
        <v>0</v>
      </c>
      <c r="X12" s="215">
        <f>IF(AND($E12&gt;0,$F12&gt;0),'2. Datu ievade'!AI14,0)</f>
        <v>0</v>
      </c>
      <c r="Y12" s="216">
        <f t="shared" si="10"/>
        <v>0</v>
      </c>
      <c r="Z12" s="214">
        <f t="shared" si="11"/>
        <v>0</v>
      </c>
      <c r="AA12" s="214">
        <f>IF(X12&gt;0,'3. Finanšu-statistiskās konst.'!$C$34*'3. Finanšu-statistiskās konst.'!$C$6,0)</f>
        <v>0</v>
      </c>
      <c r="AB12" s="214">
        <f t="shared" si="12"/>
        <v>0</v>
      </c>
      <c r="AC12" s="216">
        <f t="shared" si="13"/>
        <v>0</v>
      </c>
      <c r="AD12" s="214">
        <f t="shared" si="14"/>
        <v>0</v>
      </c>
      <c r="AF12" s="215">
        <f>IF(AND($E12&gt;0,$F12&gt;0),'2. Datu ievade'!AJ14,0)</f>
        <v>0</v>
      </c>
      <c r="AG12" s="216">
        <f t="shared" si="15"/>
        <v>0</v>
      </c>
      <c r="AH12" s="214">
        <f t="shared" si="16"/>
        <v>0</v>
      </c>
      <c r="AI12" s="214">
        <f>IF(AF12&gt;0,'3. Finanšu-statistiskās konst.'!$C$35*'3. Finanšu-statistiskās konst.'!$C$6,0)</f>
        <v>0</v>
      </c>
      <c r="AJ12" s="214">
        <f t="shared" si="17"/>
        <v>0</v>
      </c>
      <c r="AK12" s="216">
        <f t="shared" si="18"/>
        <v>0</v>
      </c>
      <c r="AL12" s="214">
        <f t="shared" si="19"/>
        <v>0</v>
      </c>
      <c r="AN12" s="215">
        <f>IF(AND($E12&gt;0,$F12&gt;0),'2. Datu ievade'!AK14,0)</f>
        <v>0</v>
      </c>
      <c r="AO12" s="216">
        <f t="shared" si="20"/>
        <v>0</v>
      </c>
      <c r="AP12" s="214">
        <f t="shared" si="21"/>
        <v>0</v>
      </c>
      <c r="AQ12" s="214">
        <f>IF(AN12&gt;0,'3. Finanšu-statistiskās konst.'!$C$36*'3. Finanšu-statistiskās konst.'!$C$6,0)</f>
        <v>0</v>
      </c>
      <c r="AR12" s="214">
        <f t="shared" si="22"/>
        <v>0</v>
      </c>
      <c r="AS12" s="216">
        <f t="shared" si="23"/>
        <v>0</v>
      </c>
      <c r="AT12" s="214">
        <f t="shared" si="24"/>
        <v>0</v>
      </c>
      <c r="AV12" s="214">
        <f t="shared" si="25"/>
        <v>0</v>
      </c>
      <c r="AW12" s="214">
        <f>IF(AND($E12&gt;0,$F12&gt;0),'2. Datu ievade'!AL14,0)</f>
        <v>0</v>
      </c>
      <c r="AY12" s="214">
        <f t="shared" si="26"/>
        <v>0</v>
      </c>
      <c r="AZ12" s="214">
        <f>IF(AND($E12&gt;0,$F12&gt;0),'2. Datu ievade'!AM14,0)</f>
        <v>0</v>
      </c>
      <c r="BB12" s="214">
        <f t="shared" si="27"/>
        <v>0</v>
      </c>
      <c r="BC12" s="214">
        <f>IF(AND($E12&gt;0,$F12&gt;0),'2. Datu ievade'!AN14,0)</f>
        <v>0</v>
      </c>
    </row>
    <row r="13" spans="2:55" s="205" customFormat="1" ht="14.25" customHeight="1" x14ac:dyDescent="0.25">
      <c r="B13" s="319" t="str">
        <f>'2. Datu ievade'!B15</f>
        <v>Upes un ezeri</v>
      </c>
      <c r="C13" s="322" t="str">
        <f>'2. Datu ievade'!C15</f>
        <v>Dabiski upju posmi (biotops 3260)</v>
      </c>
      <c r="D13" s="217" t="str">
        <f>'2. Datu ievade'!D15</f>
        <v>Maza, strauja (ritrāla) upe: INČUPE</v>
      </c>
      <c r="E13" s="213">
        <f>'2. Datu ievade'!E15</f>
        <v>1</v>
      </c>
      <c r="F13" s="214">
        <f>'2. Datu ievade'!F15</f>
        <v>3.71</v>
      </c>
      <c r="H13" s="215">
        <f>IF(AND($E13&gt;0,$F13&gt;0),'2. Datu ievade'!AG15,0)</f>
        <v>3</v>
      </c>
      <c r="I13" s="216">
        <f t="shared" si="0"/>
        <v>134.37619999999998</v>
      </c>
      <c r="J13" s="214">
        <f t="shared" si="1"/>
        <v>11.129999999999999</v>
      </c>
      <c r="K13" s="214">
        <f>IF(H13&gt;0,'3. Finanšu-statistiskās konst.'!C$32*'3. Finanšu-statistiskās konst.'!$C$6,0)</f>
        <v>36.22</v>
      </c>
      <c r="L13" s="214">
        <f t="shared" si="2"/>
        <v>12.073333333333336</v>
      </c>
      <c r="M13" s="216">
        <f t="shared" si="3"/>
        <v>134.37620000000001</v>
      </c>
      <c r="N13" s="214">
        <f t="shared" si="4"/>
        <v>36.220000000000006</v>
      </c>
      <c r="P13" s="215">
        <f>IF(AND($E13&gt;0,$F13&gt;0),'2. Datu ievade'!AH15,0)</f>
        <v>3</v>
      </c>
      <c r="Q13" s="216">
        <f t="shared" si="5"/>
        <v>6640.5290000000005</v>
      </c>
      <c r="R13" s="214">
        <f t="shared" si="6"/>
        <v>11.129999999999999</v>
      </c>
      <c r="S13" s="214">
        <f>IF(P13&gt;0,'3. Finanšu-statistiskās konst.'!$C$33*'3. Finanšu-statistiskās konst.'!$C$6,0)</f>
        <v>1789.9</v>
      </c>
      <c r="T13" s="214">
        <f t="shared" si="7"/>
        <v>544.61136686363432</v>
      </c>
      <c r="U13" s="216">
        <f t="shared" si="8"/>
        <v>6061.5245131922493</v>
      </c>
      <c r="V13" s="216">
        <f t="shared" si="9"/>
        <v>1633.8341005909028</v>
      </c>
      <c r="X13" s="215">
        <f>IF(AND($E13&gt;0,$F13&gt;0),'2. Datu ievade'!AI15,0)</f>
        <v>3</v>
      </c>
      <c r="Y13" s="216">
        <f t="shared" si="10"/>
        <v>0.91637000000000002</v>
      </c>
      <c r="Z13" s="214">
        <f t="shared" si="11"/>
        <v>11.129999999999999</v>
      </c>
      <c r="AA13" s="214">
        <f>IF(X13&gt;0,'3. Finanšu-statistiskās konst.'!$C$34*'3. Finanšu-statistiskās konst.'!$C$6,0)</f>
        <v>0.247</v>
      </c>
      <c r="AB13" s="214">
        <f t="shared" si="12"/>
        <v>6.37599097647438E-2</v>
      </c>
      <c r="AC13" s="216">
        <f t="shared" si="13"/>
        <v>0.70964779568159841</v>
      </c>
      <c r="AD13" s="214">
        <f t="shared" si="14"/>
        <v>0.19127972929423137</v>
      </c>
      <c r="AF13" s="215">
        <f>IF(AND($E13&gt;0,$F13&gt;0),'2. Datu ievade'!AJ15,0)</f>
        <v>0</v>
      </c>
      <c r="AG13" s="216">
        <f t="shared" si="15"/>
        <v>0</v>
      </c>
      <c r="AH13" s="214">
        <f t="shared" si="16"/>
        <v>0</v>
      </c>
      <c r="AI13" s="214">
        <f>IF(AF13&gt;0,'3. Finanšu-statistiskās konst.'!$C$35*'3. Finanšu-statistiskās konst.'!$C$6,0)</f>
        <v>0</v>
      </c>
      <c r="AJ13" s="214">
        <f t="shared" si="17"/>
        <v>0</v>
      </c>
      <c r="AK13" s="216">
        <f t="shared" si="18"/>
        <v>0</v>
      </c>
      <c r="AL13" s="214">
        <f t="shared" si="19"/>
        <v>0</v>
      </c>
      <c r="AN13" s="215">
        <f>IF(AND($E13&gt;0,$F13&gt;0),'2. Datu ievade'!AK15,0)</f>
        <v>6</v>
      </c>
      <c r="AO13" s="216">
        <f t="shared" si="20"/>
        <v>7751.5256000000008</v>
      </c>
      <c r="AP13" s="214">
        <f t="shared" si="21"/>
        <v>22.259999999999998</v>
      </c>
      <c r="AQ13" s="214">
        <f>IF(AN13&gt;0,'3. Finanšu-statistiskās konst.'!$C$36*'3. Finanšu-statistiskās konst.'!$C$6,0)</f>
        <v>2089.36</v>
      </c>
      <c r="AR13" s="214">
        <f t="shared" si="22"/>
        <v>318.87295264692204</v>
      </c>
      <c r="AS13" s="216">
        <f t="shared" si="23"/>
        <v>7098.1119259204843</v>
      </c>
      <c r="AT13" s="214">
        <f t="shared" si="24"/>
        <v>1913.2377158815323</v>
      </c>
      <c r="AV13" s="214">
        <f t="shared" si="25"/>
        <v>0</v>
      </c>
      <c r="AW13" s="214">
        <f>IF(AND($E13&gt;0,$F13&gt;0),'2. Datu ievade'!AL15,0)</f>
        <v>0</v>
      </c>
      <c r="AY13" s="214">
        <f t="shared" si="26"/>
        <v>0</v>
      </c>
      <c r="AZ13" s="214">
        <f>IF(AND($E13&gt;0,$F13&gt;0),'2. Datu ievade'!AM15,0)</f>
        <v>0</v>
      </c>
      <c r="BB13" s="214">
        <f t="shared" si="27"/>
        <v>0</v>
      </c>
      <c r="BC13" s="214">
        <f>IF(AND($E13&gt;0,$F13&gt;0),'2. Datu ievade'!AN15,0)</f>
        <v>0</v>
      </c>
    </row>
    <row r="14" spans="2:55" s="205" customFormat="1" x14ac:dyDescent="0.25">
      <c r="B14" s="320"/>
      <c r="C14" s="323">
        <f>'2. Datu ievade'!C16</f>
        <v>0</v>
      </c>
      <c r="D14" s="217" t="str">
        <f>'2. Datu ievade'!D16</f>
        <v>Vidēja, strauja (ritrāla) upe: PĒTERUPE</v>
      </c>
      <c r="E14" s="213">
        <f>'2. Datu ievade'!E16</f>
        <v>1</v>
      </c>
      <c r="F14" s="214">
        <f>'2. Datu ievade'!F16</f>
        <v>3.71</v>
      </c>
      <c r="H14" s="215">
        <f>IF(AND($E14&gt;0,$F14&gt;0),'2. Datu ievade'!AG16,0)</f>
        <v>3</v>
      </c>
      <c r="I14" s="216">
        <f t="shared" si="0"/>
        <v>134.37619999999998</v>
      </c>
      <c r="J14" s="214">
        <f t="shared" si="1"/>
        <v>11.129999999999999</v>
      </c>
      <c r="K14" s="214">
        <f>IF(H14&gt;0,'3. Finanšu-statistiskās konst.'!C$32*'3. Finanšu-statistiskās konst.'!$C$6,0)</f>
        <v>36.22</v>
      </c>
      <c r="L14" s="214">
        <f t="shared" si="2"/>
        <v>12.073333333333336</v>
      </c>
      <c r="M14" s="216">
        <f t="shared" si="3"/>
        <v>134.37620000000001</v>
      </c>
      <c r="N14" s="214">
        <f t="shared" si="4"/>
        <v>36.220000000000006</v>
      </c>
      <c r="P14" s="215">
        <f>IF(AND($E14&gt;0,$F14&gt;0),'2. Datu ievade'!AH16,0)</f>
        <v>3</v>
      </c>
      <c r="Q14" s="216">
        <f t="shared" si="5"/>
        <v>6640.5290000000005</v>
      </c>
      <c r="R14" s="214">
        <f t="shared" si="6"/>
        <v>11.129999999999999</v>
      </c>
      <c r="S14" s="214">
        <f>IF(P14&gt;0,'3. Finanšu-statistiskās konst.'!$C$33*'3. Finanšu-statistiskās konst.'!$C$6,0)</f>
        <v>1789.9</v>
      </c>
      <c r="T14" s="214">
        <f t="shared" si="7"/>
        <v>544.61136686363432</v>
      </c>
      <c r="U14" s="216">
        <f t="shared" si="8"/>
        <v>6061.5245131922493</v>
      </c>
      <c r="V14" s="216">
        <f t="shared" si="9"/>
        <v>1633.8341005909028</v>
      </c>
      <c r="X14" s="215">
        <f>IF(AND($E14&gt;0,$F14&gt;0),'2. Datu ievade'!AI16,0)</f>
        <v>3</v>
      </c>
      <c r="Y14" s="216">
        <f t="shared" si="10"/>
        <v>0.91637000000000002</v>
      </c>
      <c r="Z14" s="214">
        <f t="shared" si="11"/>
        <v>11.129999999999999</v>
      </c>
      <c r="AA14" s="214">
        <f>IF(X14&gt;0,'3. Finanšu-statistiskās konst.'!$C$34*'3. Finanšu-statistiskās konst.'!$C$6,0)</f>
        <v>0.247</v>
      </c>
      <c r="AB14" s="214">
        <f t="shared" si="12"/>
        <v>6.37599097647438E-2</v>
      </c>
      <c r="AC14" s="216">
        <f t="shared" si="13"/>
        <v>0.70964779568159841</v>
      </c>
      <c r="AD14" s="214">
        <f t="shared" si="14"/>
        <v>0.19127972929423137</v>
      </c>
      <c r="AF14" s="215">
        <f>IF(AND($E14&gt;0,$F14&gt;0),'2. Datu ievade'!AJ16,0)</f>
        <v>0</v>
      </c>
      <c r="AG14" s="216">
        <f t="shared" si="15"/>
        <v>0</v>
      </c>
      <c r="AH14" s="214">
        <f t="shared" si="16"/>
        <v>0</v>
      </c>
      <c r="AI14" s="214">
        <f>IF(AF14&gt;0,'3. Finanšu-statistiskās konst.'!$C$35*'3. Finanšu-statistiskās konst.'!$C$6,0)</f>
        <v>0</v>
      </c>
      <c r="AJ14" s="214">
        <f t="shared" si="17"/>
        <v>0</v>
      </c>
      <c r="AK14" s="216">
        <f t="shared" si="18"/>
        <v>0</v>
      </c>
      <c r="AL14" s="214">
        <f t="shared" si="19"/>
        <v>0</v>
      </c>
      <c r="AN14" s="215">
        <f>IF(AND($E14&gt;0,$F14&gt;0),'2. Datu ievade'!AK16,0)</f>
        <v>6</v>
      </c>
      <c r="AO14" s="216">
        <f t="shared" si="20"/>
        <v>7751.5256000000008</v>
      </c>
      <c r="AP14" s="214">
        <f t="shared" si="21"/>
        <v>22.259999999999998</v>
      </c>
      <c r="AQ14" s="214">
        <f>IF(AN14&gt;0,'3. Finanšu-statistiskās konst.'!$C$36*'3. Finanšu-statistiskās konst.'!$C$6,0)</f>
        <v>2089.36</v>
      </c>
      <c r="AR14" s="214">
        <f t="shared" si="22"/>
        <v>318.87295264692204</v>
      </c>
      <c r="AS14" s="216">
        <f t="shared" si="23"/>
        <v>7098.1119259204843</v>
      </c>
      <c r="AT14" s="214">
        <f t="shared" si="24"/>
        <v>1913.2377158815323</v>
      </c>
      <c r="AV14" s="214">
        <f t="shared" si="25"/>
        <v>0</v>
      </c>
      <c r="AW14" s="214">
        <f>IF(AND($E14&gt;0,$F14&gt;0),'2. Datu ievade'!AL16,0)</f>
        <v>0</v>
      </c>
      <c r="AY14" s="214">
        <f t="shared" si="26"/>
        <v>0</v>
      </c>
      <c r="AZ14" s="214">
        <f>IF(AND($E14&gt;0,$F14&gt;0),'2. Datu ievade'!AM16,0)</f>
        <v>0</v>
      </c>
      <c r="BB14" s="214">
        <f t="shared" si="27"/>
        <v>0</v>
      </c>
      <c r="BC14" s="214">
        <f>IF(AND($E14&gt;0,$F14&gt;0),'2. Datu ievade'!AN16,0)</f>
        <v>0</v>
      </c>
    </row>
    <row r="15" spans="2:55" s="205" customFormat="1" x14ac:dyDescent="0.25">
      <c r="B15" s="320"/>
      <c r="C15" s="324"/>
      <c r="D15" s="217" t="str">
        <f>'2. Datu ievade'!D17</f>
        <v>Upes vai tās posma nosaukums</v>
      </c>
      <c r="E15" s="213">
        <f>'2. Datu ievade'!E17</f>
        <v>0</v>
      </c>
      <c r="F15" s="214">
        <f>'2. Datu ievade'!F17</f>
        <v>0</v>
      </c>
      <c r="H15" s="215">
        <f>IF(AND($E15&gt;0,$F15&gt;0),'2. Datu ievade'!AG17,0)</f>
        <v>0</v>
      </c>
      <c r="I15" s="216">
        <f t="shared" si="0"/>
        <v>0</v>
      </c>
      <c r="J15" s="214">
        <f t="shared" si="1"/>
        <v>0</v>
      </c>
      <c r="K15" s="214">
        <f>IF(H15&gt;0,'3. Finanšu-statistiskās konst.'!C$32*'3. Finanšu-statistiskās konst.'!$C$6,0)</f>
        <v>0</v>
      </c>
      <c r="L15" s="214">
        <f t="shared" si="2"/>
        <v>0</v>
      </c>
      <c r="M15" s="216">
        <f t="shared" si="3"/>
        <v>0</v>
      </c>
      <c r="N15" s="214">
        <f t="shared" si="4"/>
        <v>0</v>
      </c>
      <c r="P15" s="215">
        <f>IF(AND($E15&gt;0,$F15&gt;0),'2. Datu ievade'!AH17,0)</f>
        <v>0</v>
      </c>
      <c r="Q15" s="216">
        <f t="shared" si="5"/>
        <v>0</v>
      </c>
      <c r="R15" s="214">
        <f t="shared" si="6"/>
        <v>0</v>
      </c>
      <c r="S15" s="214">
        <f>IF(P15&gt;0,'3. Finanšu-statistiskās konst.'!$C$33*'3. Finanšu-statistiskās konst.'!$C$6,0)</f>
        <v>0</v>
      </c>
      <c r="T15" s="214">
        <f t="shared" si="7"/>
        <v>0</v>
      </c>
      <c r="U15" s="216">
        <f t="shared" si="8"/>
        <v>0</v>
      </c>
      <c r="V15" s="216">
        <f t="shared" si="9"/>
        <v>0</v>
      </c>
      <c r="X15" s="215">
        <f>IF(AND($E15&gt;0,$F15&gt;0),'2. Datu ievade'!AI17,0)</f>
        <v>0</v>
      </c>
      <c r="Y15" s="216">
        <f t="shared" si="10"/>
        <v>0</v>
      </c>
      <c r="Z15" s="214">
        <f t="shared" si="11"/>
        <v>0</v>
      </c>
      <c r="AA15" s="214">
        <f>IF(X15&gt;0,'3. Finanšu-statistiskās konst.'!$C$34*'3. Finanšu-statistiskās konst.'!$C$6,0)</f>
        <v>0</v>
      </c>
      <c r="AB15" s="214">
        <f t="shared" si="12"/>
        <v>0</v>
      </c>
      <c r="AC15" s="216">
        <f t="shared" si="13"/>
        <v>0</v>
      </c>
      <c r="AD15" s="214">
        <f t="shared" si="14"/>
        <v>0</v>
      </c>
      <c r="AF15" s="215">
        <f>IF(AND($E15&gt;0,$F15&gt;0),'2. Datu ievade'!AJ17,0)</f>
        <v>0</v>
      </c>
      <c r="AG15" s="216">
        <f t="shared" si="15"/>
        <v>0</v>
      </c>
      <c r="AH15" s="214">
        <f t="shared" si="16"/>
        <v>0</v>
      </c>
      <c r="AI15" s="214">
        <f>IF(AF15&gt;0,'3. Finanšu-statistiskās konst.'!$C$35*'3. Finanšu-statistiskās konst.'!$C$6,0)</f>
        <v>0</v>
      </c>
      <c r="AJ15" s="214">
        <f t="shared" si="17"/>
        <v>0</v>
      </c>
      <c r="AK15" s="216">
        <f t="shared" si="18"/>
        <v>0</v>
      </c>
      <c r="AL15" s="214">
        <f t="shared" si="19"/>
        <v>0</v>
      </c>
      <c r="AN15" s="215">
        <f>IF(AND($E15&gt;0,$F15&gt;0),'2. Datu ievade'!AK17,0)</f>
        <v>0</v>
      </c>
      <c r="AO15" s="216">
        <f t="shared" si="20"/>
        <v>0</v>
      </c>
      <c r="AP15" s="214">
        <f t="shared" si="21"/>
        <v>0</v>
      </c>
      <c r="AQ15" s="214">
        <f>IF(AN15&gt;0,'3. Finanšu-statistiskās konst.'!$C$36*'3. Finanšu-statistiskās konst.'!$C$6,0)</f>
        <v>0</v>
      </c>
      <c r="AR15" s="214">
        <f t="shared" si="22"/>
        <v>0</v>
      </c>
      <c r="AS15" s="216">
        <f t="shared" si="23"/>
        <v>0</v>
      </c>
      <c r="AT15" s="214">
        <f t="shared" si="24"/>
        <v>0</v>
      </c>
      <c r="AV15" s="214">
        <f t="shared" si="25"/>
        <v>0</v>
      </c>
      <c r="AW15" s="214">
        <f>IF(AND($E15&gt;0,$F15&gt;0),'2. Datu ievade'!AL17,0)</f>
        <v>0</v>
      </c>
      <c r="AY15" s="214">
        <f t="shared" si="26"/>
        <v>0</v>
      </c>
      <c r="AZ15" s="214">
        <f>IF(AND($E15&gt;0,$F15&gt;0),'2. Datu ievade'!AM17,0)</f>
        <v>0</v>
      </c>
      <c r="BB15" s="214">
        <f t="shared" si="27"/>
        <v>0</v>
      </c>
      <c r="BC15" s="214">
        <f>IF(AND($E15&gt;0,$F15&gt;0),'2. Datu ievade'!AN17,0)</f>
        <v>0</v>
      </c>
    </row>
    <row r="16" spans="2:55" s="205" customFormat="1" ht="14.25" customHeight="1" x14ac:dyDescent="0.25">
      <c r="B16" s="320"/>
      <c r="C16" s="325" t="str">
        <f>'2. Datu ievade'!C18:D18</f>
        <v xml:space="preserve">Lietotāja definēta papildus ģeotelpiskā vienība (citi saldūdeņu biotopi vai upju/ezeru tipi) </v>
      </c>
      <c r="D16" s="326"/>
      <c r="E16" s="213">
        <f>'2. Datu ievade'!E18</f>
        <v>0</v>
      </c>
      <c r="F16" s="214">
        <f>'2. Datu ievade'!F18</f>
        <v>0</v>
      </c>
      <c r="H16" s="215">
        <f>IF(AND($E16&gt;0,$F16&gt;0),'2. Datu ievade'!AG18,0)</f>
        <v>0</v>
      </c>
      <c r="I16" s="216">
        <f t="shared" si="0"/>
        <v>0</v>
      </c>
      <c r="J16" s="214">
        <f t="shared" si="1"/>
        <v>0</v>
      </c>
      <c r="K16" s="214">
        <f>IF(H16&gt;0,'3. Finanšu-statistiskās konst.'!C$32*'3. Finanšu-statistiskās konst.'!$C$6,0)</f>
        <v>0</v>
      </c>
      <c r="L16" s="214">
        <f t="shared" si="2"/>
        <v>0</v>
      </c>
      <c r="M16" s="216">
        <f t="shared" si="3"/>
        <v>0</v>
      </c>
      <c r="N16" s="214">
        <f t="shared" si="4"/>
        <v>0</v>
      </c>
      <c r="P16" s="215">
        <f>IF(AND($E16&gt;0,$F16&gt;0),'2. Datu ievade'!AH18,0)</f>
        <v>0</v>
      </c>
      <c r="Q16" s="216">
        <f t="shared" si="5"/>
        <v>0</v>
      </c>
      <c r="R16" s="214">
        <f t="shared" si="6"/>
        <v>0</v>
      </c>
      <c r="S16" s="214">
        <f>IF(P16&gt;0,'3. Finanšu-statistiskās konst.'!$C$33*'3. Finanšu-statistiskās konst.'!$C$6,0)</f>
        <v>0</v>
      </c>
      <c r="T16" s="214">
        <f t="shared" si="7"/>
        <v>0</v>
      </c>
      <c r="U16" s="216">
        <f t="shared" si="8"/>
        <v>0</v>
      </c>
      <c r="V16" s="216">
        <f t="shared" si="9"/>
        <v>0</v>
      </c>
      <c r="X16" s="215">
        <f>IF(AND($E16&gt;0,$F16&gt;0),'2. Datu ievade'!AI18,0)</f>
        <v>0</v>
      </c>
      <c r="Y16" s="216">
        <f t="shared" si="10"/>
        <v>0</v>
      </c>
      <c r="Z16" s="214">
        <f t="shared" si="11"/>
        <v>0</v>
      </c>
      <c r="AA16" s="214">
        <f>IF(X16&gt;0,'3. Finanšu-statistiskās konst.'!$C$34*'3. Finanšu-statistiskās konst.'!$C$6,0)</f>
        <v>0</v>
      </c>
      <c r="AB16" s="214">
        <f t="shared" si="12"/>
        <v>0</v>
      </c>
      <c r="AC16" s="216">
        <f t="shared" si="13"/>
        <v>0</v>
      </c>
      <c r="AD16" s="214">
        <f t="shared" si="14"/>
        <v>0</v>
      </c>
      <c r="AF16" s="215">
        <f>IF(AND($E16&gt;0,$F16&gt;0),'2. Datu ievade'!AJ18,0)</f>
        <v>0</v>
      </c>
      <c r="AG16" s="216">
        <f t="shared" si="15"/>
        <v>0</v>
      </c>
      <c r="AH16" s="214">
        <f t="shared" si="16"/>
        <v>0</v>
      </c>
      <c r="AI16" s="214">
        <f>IF(AF16&gt;0,'3. Finanšu-statistiskās konst.'!$C$35*'3. Finanšu-statistiskās konst.'!$C$6,0)</f>
        <v>0</v>
      </c>
      <c r="AJ16" s="214">
        <f t="shared" si="17"/>
        <v>0</v>
      </c>
      <c r="AK16" s="216">
        <f t="shared" si="18"/>
        <v>0</v>
      </c>
      <c r="AL16" s="214">
        <f t="shared" si="19"/>
        <v>0</v>
      </c>
      <c r="AN16" s="215">
        <f>IF(AND($E16&gt;0,$F16&gt;0),'2. Datu ievade'!AK18,0)</f>
        <v>0</v>
      </c>
      <c r="AO16" s="216">
        <f t="shared" si="20"/>
        <v>0</v>
      </c>
      <c r="AP16" s="214">
        <f t="shared" si="21"/>
        <v>0</v>
      </c>
      <c r="AQ16" s="214">
        <f>IF(AN16&gt;0,'3. Finanšu-statistiskās konst.'!$C$36*'3. Finanšu-statistiskās konst.'!$C$6,0)</f>
        <v>0</v>
      </c>
      <c r="AR16" s="214">
        <f t="shared" si="22"/>
        <v>0</v>
      </c>
      <c r="AS16" s="216">
        <f t="shared" si="23"/>
        <v>0</v>
      </c>
      <c r="AT16" s="214">
        <f t="shared" si="24"/>
        <v>0</v>
      </c>
      <c r="AV16" s="214">
        <f t="shared" si="25"/>
        <v>0</v>
      </c>
      <c r="AW16" s="214">
        <f>IF(AND($E16&gt;0,$F16&gt;0),'2. Datu ievade'!AL18,0)</f>
        <v>0</v>
      </c>
      <c r="AY16" s="214">
        <f t="shared" si="26"/>
        <v>0</v>
      </c>
      <c r="AZ16" s="214">
        <f>IF(AND($E16&gt;0,$F16&gt;0),'2. Datu ievade'!AM18,0)</f>
        <v>0</v>
      </c>
      <c r="BB16" s="214">
        <f t="shared" si="27"/>
        <v>0</v>
      </c>
      <c r="BC16" s="214">
        <f>IF(AND($E16&gt;0,$F16&gt;0),'2. Datu ievade'!AN18,0)</f>
        <v>0</v>
      </c>
    </row>
    <row r="17" spans="2:55" s="205" customFormat="1" ht="14.25" customHeight="1" x14ac:dyDescent="0.25">
      <c r="B17" s="320"/>
      <c r="C17" s="325" t="str">
        <f>'2. Datu ievade'!C19:D19</f>
        <v xml:space="preserve">Lietotāja definēta papildus ģeotelpiskā vienība (citi saldūdeņu biotopi vai upju/ezeru tipi) </v>
      </c>
      <c r="D17" s="326"/>
      <c r="E17" s="213">
        <f>'2. Datu ievade'!E19</f>
        <v>0</v>
      </c>
      <c r="F17" s="214">
        <f>'2. Datu ievade'!F19</f>
        <v>0</v>
      </c>
      <c r="H17" s="215">
        <f>IF(AND($E17&gt;0,$F17&gt;0),'2. Datu ievade'!AG19,0)</f>
        <v>0</v>
      </c>
      <c r="I17" s="216">
        <f t="shared" si="0"/>
        <v>0</v>
      </c>
      <c r="J17" s="214">
        <f t="shared" si="1"/>
        <v>0</v>
      </c>
      <c r="K17" s="214">
        <f>IF(H17&gt;0,'3. Finanšu-statistiskās konst.'!C$32*'3. Finanšu-statistiskās konst.'!$C$6,0)</f>
        <v>0</v>
      </c>
      <c r="L17" s="214">
        <f t="shared" si="2"/>
        <v>0</v>
      </c>
      <c r="M17" s="216">
        <f t="shared" si="3"/>
        <v>0</v>
      </c>
      <c r="N17" s="214">
        <f t="shared" si="4"/>
        <v>0</v>
      </c>
      <c r="P17" s="215">
        <f>IF(AND($E17&gt;0,$F17&gt;0),'2. Datu ievade'!AH19,0)</f>
        <v>0</v>
      </c>
      <c r="Q17" s="216">
        <f t="shared" si="5"/>
        <v>0</v>
      </c>
      <c r="R17" s="214">
        <f t="shared" si="6"/>
        <v>0</v>
      </c>
      <c r="S17" s="214">
        <f>IF(P17&gt;0,'3. Finanšu-statistiskās konst.'!$C$33*'3. Finanšu-statistiskās konst.'!$C$6,0)</f>
        <v>0</v>
      </c>
      <c r="T17" s="214">
        <f t="shared" si="7"/>
        <v>0</v>
      </c>
      <c r="U17" s="216">
        <f t="shared" si="8"/>
        <v>0</v>
      </c>
      <c r="V17" s="216">
        <f t="shared" si="9"/>
        <v>0</v>
      </c>
      <c r="X17" s="215">
        <f>IF(AND($E17&gt;0,$F17&gt;0),'2. Datu ievade'!AI19,0)</f>
        <v>0</v>
      </c>
      <c r="Y17" s="216">
        <f t="shared" si="10"/>
        <v>0</v>
      </c>
      <c r="Z17" s="214">
        <f t="shared" si="11"/>
        <v>0</v>
      </c>
      <c r="AA17" s="214">
        <f>IF(X17&gt;0,'3. Finanšu-statistiskās konst.'!$C$34*'3. Finanšu-statistiskās konst.'!$C$6,0)</f>
        <v>0</v>
      </c>
      <c r="AB17" s="214">
        <f t="shared" si="12"/>
        <v>0</v>
      </c>
      <c r="AC17" s="216">
        <f t="shared" si="13"/>
        <v>0</v>
      </c>
      <c r="AD17" s="214">
        <f t="shared" si="14"/>
        <v>0</v>
      </c>
      <c r="AF17" s="215">
        <f>IF(AND($E17&gt;0,$F17&gt;0),'2. Datu ievade'!AJ19,0)</f>
        <v>0</v>
      </c>
      <c r="AG17" s="216">
        <f t="shared" si="15"/>
        <v>0</v>
      </c>
      <c r="AH17" s="214">
        <f t="shared" si="16"/>
        <v>0</v>
      </c>
      <c r="AI17" s="214">
        <f>IF(AF17&gt;0,'3. Finanšu-statistiskās konst.'!$C$35*'3. Finanšu-statistiskās konst.'!$C$6,0)</f>
        <v>0</v>
      </c>
      <c r="AJ17" s="214">
        <f t="shared" si="17"/>
        <v>0</v>
      </c>
      <c r="AK17" s="216">
        <f t="shared" si="18"/>
        <v>0</v>
      </c>
      <c r="AL17" s="214">
        <f t="shared" si="19"/>
        <v>0</v>
      </c>
      <c r="AN17" s="215">
        <f>IF(AND($E17&gt;0,$F17&gt;0),'2. Datu ievade'!AK19,0)</f>
        <v>0</v>
      </c>
      <c r="AO17" s="216">
        <f t="shared" si="20"/>
        <v>0</v>
      </c>
      <c r="AP17" s="214">
        <f t="shared" si="21"/>
        <v>0</v>
      </c>
      <c r="AQ17" s="214">
        <f>IF(AN17&gt;0,'3. Finanšu-statistiskās konst.'!$C$36*'3. Finanšu-statistiskās konst.'!$C$6,0)</f>
        <v>0</v>
      </c>
      <c r="AR17" s="214">
        <f t="shared" si="22"/>
        <v>0</v>
      </c>
      <c r="AS17" s="216">
        <f t="shared" si="23"/>
        <v>0</v>
      </c>
      <c r="AT17" s="214">
        <f t="shared" si="24"/>
        <v>0</v>
      </c>
      <c r="AV17" s="214">
        <f t="shared" si="25"/>
        <v>0</v>
      </c>
      <c r="AW17" s="214">
        <f>IF(AND($E17&gt;0,$F17&gt;0),'2. Datu ievade'!AL19,0)</f>
        <v>0</v>
      </c>
      <c r="AY17" s="214">
        <f t="shared" si="26"/>
        <v>0</v>
      </c>
      <c r="AZ17" s="214">
        <f>IF(AND($E17&gt;0,$F17&gt;0),'2. Datu ievade'!AM19,0)</f>
        <v>0</v>
      </c>
      <c r="BB17" s="214">
        <f t="shared" si="27"/>
        <v>0</v>
      </c>
      <c r="BC17" s="214">
        <f>IF(AND($E17&gt;0,$F17&gt;0),'2. Datu ievade'!AN19,0)</f>
        <v>0</v>
      </c>
    </row>
    <row r="18" spans="2:55" s="205" customFormat="1" ht="14.25" customHeight="1" x14ac:dyDescent="0.25">
      <c r="B18" s="321"/>
      <c r="C18" s="325" t="str">
        <f>'2. Datu ievade'!C20:D20</f>
        <v xml:space="preserve">Lietotāja definēta papildus ģeotelpiskā vienība (citi saldūdeņu biotopi vai upju/ezeru tipi) </v>
      </c>
      <c r="D18" s="326"/>
      <c r="E18" s="213">
        <f>'2. Datu ievade'!E20</f>
        <v>0</v>
      </c>
      <c r="F18" s="214">
        <f>'2. Datu ievade'!F20</f>
        <v>0</v>
      </c>
      <c r="H18" s="215">
        <f>IF(AND($E18&gt;0,$F18&gt;0),'2. Datu ievade'!AG20,0)</f>
        <v>0</v>
      </c>
      <c r="I18" s="216">
        <f t="shared" si="0"/>
        <v>0</v>
      </c>
      <c r="J18" s="214">
        <f t="shared" si="1"/>
        <v>0</v>
      </c>
      <c r="K18" s="214">
        <f>IF(H18&gt;0,'3. Finanšu-statistiskās konst.'!C$32*'3. Finanšu-statistiskās konst.'!$C$6,0)</f>
        <v>0</v>
      </c>
      <c r="L18" s="214">
        <f t="shared" si="2"/>
        <v>0</v>
      </c>
      <c r="M18" s="216">
        <f t="shared" si="3"/>
        <v>0</v>
      </c>
      <c r="N18" s="214">
        <f t="shared" si="4"/>
        <v>0</v>
      </c>
      <c r="P18" s="215">
        <f>IF(AND($E18&gt;0,$F18&gt;0),'2. Datu ievade'!AH20,0)</f>
        <v>0</v>
      </c>
      <c r="Q18" s="216">
        <f t="shared" si="5"/>
        <v>0</v>
      </c>
      <c r="R18" s="214">
        <f t="shared" si="6"/>
        <v>0</v>
      </c>
      <c r="S18" s="214">
        <f>IF(P18&gt;0,'3. Finanšu-statistiskās konst.'!$C$33*'3. Finanšu-statistiskās konst.'!$C$6,0)</f>
        <v>0</v>
      </c>
      <c r="T18" s="214">
        <f t="shared" si="7"/>
        <v>0</v>
      </c>
      <c r="U18" s="216">
        <f t="shared" si="8"/>
        <v>0</v>
      </c>
      <c r="V18" s="216">
        <f t="shared" si="9"/>
        <v>0</v>
      </c>
      <c r="X18" s="215">
        <f>IF(AND($E18&gt;0,$F18&gt;0),'2. Datu ievade'!AI20,0)</f>
        <v>0</v>
      </c>
      <c r="Y18" s="216">
        <f t="shared" si="10"/>
        <v>0</v>
      </c>
      <c r="Z18" s="214">
        <f t="shared" si="11"/>
        <v>0</v>
      </c>
      <c r="AA18" s="214">
        <f>IF(X18&gt;0,'3. Finanšu-statistiskās konst.'!$C$34*'3. Finanšu-statistiskās konst.'!$C$6,0)</f>
        <v>0</v>
      </c>
      <c r="AB18" s="214">
        <f t="shared" si="12"/>
        <v>0</v>
      </c>
      <c r="AC18" s="216">
        <f t="shared" si="13"/>
        <v>0</v>
      </c>
      <c r="AD18" s="214">
        <f t="shared" si="14"/>
        <v>0</v>
      </c>
      <c r="AF18" s="215">
        <f>IF(AND($E18&gt;0,$F18&gt;0),'2. Datu ievade'!AJ20,0)</f>
        <v>0</v>
      </c>
      <c r="AG18" s="216">
        <f t="shared" si="15"/>
        <v>0</v>
      </c>
      <c r="AH18" s="214">
        <f t="shared" si="16"/>
        <v>0</v>
      </c>
      <c r="AI18" s="214">
        <f>IF(AF18&gt;0,'3. Finanšu-statistiskās konst.'!$C$35*'3. Finanšu-statistiskās konst.'!$C$6,0)</f>
        <v>0</v>
      </c>
      <c r="AJ18" s="214">
        <f t="shared" si="17"/>
        <v>0</v>
      </c>
      <c r="AK18" s="216">
        <f t="shared" si="18"/>
        <v>0</v>
      </c>
      <c r="AL18" s="214">
        <f t="shared" si="19"/>
        <v>0</v>
      </c>
      <c r="AN18" s="215">
        <f>IF(AND($E18&gt;0,$F18&gt;0),'2. Datu ievade'!AK20,0)</f>
        <v>0</v>
      </c>
      <c r="AO18" s="216">
        <f t="shared" si="20"/>
        <v>0</v>
      </c>
      <c r="AP18" s="214">
        <f t="shared" si="21"/>
        <v>0</v>
      </c>
      <c r="AQ18" s="214">
        <f>IF(AN18&gt;0,'3. Finanšu-statistiskās konst.'!$C$36*'3. Finanšu-statistiskās konst.'!$C$6,0)</f>
        <v>0</v>
      </c>
      <c r="AR18" s="214">
        <f t="shared" si="22"/>
        <v>0</v>
      </c>
      <c r="AS18" s="216">
        <f t="shared" si="23"/>
        <v>0</v>
      </c>
      <c r="AT18" s="214">
        <f t="shared" si="24"/>
        <v>0</v>
      </c>
      <c r="AV18" s="214">
        <f t="shared" si="25"/>
        <v>0</v>
      </c>
      <c r="AW18" s="214">
        <f>IF(AND($E18&gt;0,$F18&gt;0),'2. Datu ievade'!AL20,0)</f>
        <v>0</v>
      </c>
      <c r="AY18" s="214">
        <f t="shared" si="26"/>
        <v>0</v>
      </c>
      <c r="AZ18" s="214">
        <f>IF(AND($E18&gt;0,$F18&gt;0),'2. Datu ievade'!AM20,0)</f>
        <v>0</v>
      </c>
      <c r="BB18" s="214">
        <f t="shared" si="27"/>
        <v>0</v>
      </c>
      <c r="BC18" s="214">
        <f>IF(AND($E18&gt;0,$F18&gt;0),'2. Datu ievade'!AN20,0)</f>
        <v>0</v>
      </c>
    </row>
    <row r="19" spans="2:55" s="205" customFormat="1" ht="14.25" customHeight="1" x14ac:dyDescent="0.25">
      <c r="B19" s="327" t="str">
        <f>'2. Datu ievade'!B21</f>
        <v>Meži</v>
      </c>
      <c r="C19" s="331" t="str">
        <f>'2. Datu ievade'!C21</f>
        <v>Mežainas piejūras kāpas (biotops 2180)/Veci vai dabiski boreāli meži (biotops 9010*)</v>
      </c>
      <c r="D19" s="156" t="str">
        <f>'2. Datu ievade'!D21</f>
        <v>pieaugusi un pāraugusi audze</v>
      </c>
      <c r="E19" s="213">
        <f>'2. Datu ievade'!E21</f>
        <v>1</v>
      </c>
      <c r="F19" s="214">
        <f>'2. Datu ievade'!F21</f>
        <v>12.05</v>
      </c>
      <c r="H19" s="215">
        <f>IF(AND($E19&gt;0,$F19&gt;0),'2. Datu ievade'!AG21,0)</f>
        <v>3</v>
      </c>
      <c r="I19" s="216">
        <f t="shared" si="0"/>
        <v>14.8215</v>
      </c>
      <c r="J19" s="214">
        <f t="shared" si="1"/>
        <v>36.150000000000006</v>
      </c>
      <c r="K19" s="266">
        <f>IF(H19&gt;0,'3. Finanšu-statistiskās konst.'!C$31*'3. Finanšu-statistiskās konst.'!$C$6,0)</f>
        <v>1.23</v>
      </c>
      <c r="L19" s="214">
        <f t="shared" si="2"/>
        <v>0.61875094510812045</v>
      </c>
      <c r="M19" s="216">
        <f t="shared" si="3"/>
        <v>22.367846665658558</v>
      </c>
      <c r="N19" s="214">
        <f t="shared" si="4"/>
        <v>1.8562528353243615</v>
      </c>
      <c r="P19" s="215">
        <f>IF(AND($E19&gt;0,$F19&gt;0),'2. Datu ievade'!AH21,0)</f>
        <v>3</v>
      </c>
      <c r="Q19" s="216">
        <f t="shared" si="5"/>
        <v>21568.295000000002</v>
      </c>
      <c r="R19" s="214">
        <f t="shared" si="6"/>
        <v>36.150000000000006</v>
      </c>
      <c r="S19" s="214">
        <f>IF(P19&gt;0,'3. Finanšu-statistiskās konst.'!$C$33*'3. Finanšu-statistiskās konst.'!$C$6,0)</f>
        <v>1789.9</v>
      </c>
      <c r="T19" s="214">
        <f t="shared" si="7"/>
        <v>544.61136686363432</v>
      </c>
      <c r="U19" s="216">
        <f t="shared" si="8"/>
        <v>19687.700912120385</v>
      </c>
      <c r="V19" s="216">
        <f t="shared" si="9"/>
        <v>1633.8341005909033</v>
      </c>
      <c r="X19" s="215">
        <f>IF(AND($E19&gt;0,$F19&gt;0),'2. Datu ievade'!AI21,0)</f>
        <v>4</v>
      </c>
      <c r="Y19" s="216">
        <f t="shared" si="10"/>
        <v>2.9763500000000001</v>
      </c>
      <c r="Z19" s="214">
        <f t="shared" si="11"/>
        <v>48.2</v>
      </c>
      <c r="AA19" s="214">
        <f>IF(X19&gt;0,'3. Finanšu-statistiskās konst.'!$C$34*'3. Finanšu-statistiskās konst.'!$C$6,0)</f>
        <v>0.247</v>
      </c>
      <c r="AB19" s="214">
        <f t="shared" si="12"/>
        <v>6.37599097647438E-2</v>
      </c>
      <c r="AC19" s="216">
        <f t="shared" si="13"/>
        <v>3.0732276506606513</v>
      </c>
      <c r="AD19" s="214">
        <f t="shared" si="14"/>
        <v>0.2550396390589752</v>
      </c>
      <c r="AF19" s="215">
        <f>IF(AND($E19&gt;0,$F19&gt;0),'2. Datu ievade'!AJ21,0)</f>
        <v>0</v>
      </c>
      <c r="AG19" s="216">
        <f t="shared" si="15"/>
        <v>0</v>
      </c>
      <c r="AH19" s="214">
        <f t="shared" si="16"/>
        <v>0</v>
      </c>
      <c r="AI19" s="214">
        <f>IF(AF19&gt;0,'3. Finanšu-statistiskās konst.'!$C$35*'3. Finanšu-statistiskās konst.'!$C$6,0)</f>
        <v>0</v>
      </c>
      <c r="AJ19" s="214">
        <f t="shared" si="17"/>
        <v>0</v>
      </c>
      <c r="AK19" s="216">
        <f t="shared" si="18"/>
        <v>0</v>
      </c>
      <c r="AL19" s="214">
        <f t="shared" si="19"/>
        <v>0</v>
      </c>
      <c r="AN19" s="215">
        <f>IF(AND($E19&gt;0,$F19&gt;0),'2. Datu ievade'!AK21,0)</f>
        <v>7</v>
      </c>
      <c r="AO19" s="216">
        <f t="shared" si="20"/>
        <v>25176.788000000004</v>
      </c>
      <c r="AP19" s="214">
        <f t="shared" si="21"/>
        <v>84.350000000000009</v>
      </c>
      <c r="AQ19" s="214">
        <f>IF(AN19&gt;0,'3. Finanšu-statistiskās konst.'!$C$36*'3. Finanšu-statistiskās konst.'!$C$6,0)</f>
        <v>2089.36</v>
      </c>
      <c r="AR19" s="214">
        <f t="shared" si="22"/>
        <v>318.87295264692204</v>
      </c>
      <c r="AS19" s="216">
        <f t="shared" si="23"/>
        <v>26896.933555767879</v>
      </c>
      <c r="AT19" s="214">
        <f t="shared" si="24"/>
        <v>2232.1106685284544</v>
      </c>
      <c r="AV19" s="214">
        <f t="shared" si="25"/>
        <v>0</v>
      </c>
      <c r="AW19" s="214">
        <f>IF(AND($E19&gt;0,$F19&gt;0),'2. Datu ievade'!AL21,0)</f>
        <v>0</v>
      </c>
      <c r="AY19" s="214">
        <f t="shared" si="26"/>
        <v>0</v>
      </c>
      <c r="AZ19" s="214">
        <f>IF(AND($E19&gt;0,$F19&gt;0),'2. Datu ievade'!AM21,0)</f>
        <v>0</v>
      </c>
      <c r="BB19" s="214">
        <f t="shared" si="27"/>
        <v>0</v>
      </c>
      <c r="BC19" s="214">
        <f>IF(AND($E19&gt;0,$F19&gt;0),'2. Datu ievade'!AN21,0)</f>
        <v>0</v>
      </c>
    </row>
    <row r="20" spans="2:55" s="205" customFormat="1" x14ac:dyDescent="0.25">
      <c r="B20" s="328"/>
      <c r="C20" s="331"/>
      <c r="D20" s="156" t="str">
        <f>'2. Datu ievade'!D22</f>
        <v>vidēja vecuma un briestaudzes</v>
      </c>
      <c r="E20" s="213">
        <f>'2. Datu ievade'!E22</f>
        <v>1</v>
      </c>
      <c r="F20" s="214">
        <f>'2. Datu ievade'!F22</f>
        <v>12.43</v>
      </c>
      <c r="H20" s="215">
        <f>IF(AND($E20&gt;0,$F20&gt;0),'2. Datu ievade'!AG22,0)</f>
        <v>3</v>
      </c>
      <c r="I20" s="216">
        <f t="shared" si="0"/>
        <v>15.2889</v>
      </c>
      <c r="J20" s="214">
        <f t="shared" si="1"/>
        <v>37.29</v>
      </c>
      <c r="K20" s="266">
        <f>IF(H20&gt;0,'3. Finanšu-statistiskās konst.'!C$31*'3. Finanšu-statistiskās konst.'!$C$6,0)</f>
        <v>1.23</v>
      </c>
      <c r="L20" s="214">
        <f t="shared" si="2"/>
        <v>0.61875094510812045</v>
      </c>
      <c r="M20" s="216">
        <f t="shared" si="3"/>
        <v>23.073222743081811</v>
      </c>
      <c r="N20" s="214">
        <f t="shared" si="4"/>
        <v>1.8562528353243613</v>
      </c>
      <c r="P20" s="215">
        <f>IF(AND($E20&gt;0,$F20&gt;0),'2. Datu ievade'!AH22,0)</f>
        <v>4</v>
      </c>
      <c r="Q20" s="216">
        <f t="shared" si="5"/>
        <v>22248.457000000002</v>
      </c>
      <c r="R20" s="214">
        <f t="shared" si="6"/>
        <v>49.72</v>
      </c>
      <c r="S20" s="214">
        <f>IF(P20&gt;0,'3. Finanšu-statistiskās konst.'!$C$33*'3. Finanšu-statistiskās konst.'!$C$6,0)</f>
        <v>1789.9</v>
      </c>
      <c r="T20" s="214">
        <f t="shared" si="7"/>
        <v>544.61136686363432</v>
      </c>
      <c r="U20" s="216">
        <f t="shared" si="8"/>
        <v>27078.077160459896</v>
      </c>
      <c r="V20" s="216">
        <f t="shared" si="9"/>
        <v>2178.4454674545373</v>
      </c>
      <c r="X20" s="215">
        <f>IF(AND($E20&gt;0,$F20&gt;0),'2. Datu ievade'!AI22,0)</f>
        <v>4</v>
      </c>
      <c r="Y20" s="216">
        <f t="shared" si="10"/>
        <v>3.0702099999999999</v>
      </c>
      <c r="Z20" s="214">
        <f t="shared" si="11"/>
        <v>49.72</v>
      </c>
      <c r="AA20" s="214">
        <f>IF(X20&gt;0,'3. Finanšu-statistiskās konst.'!$C$34*'3. Finanšu-statistiskās konst.'!$C$6,0)</f>
        <v>0.247</v>
      </c>
      <c r="AB20" s="214">
        <f t="shared" si="12"/>
        <v>6.37599097647438E-2</v>
      </c>
      <c r="AC20" s="216">
        <f t="shared" si="13"/>
        <v>3.1701427135030618</v>
      </c>
      <c r="AD20" s="214">
        <f t="shared" si="14"/>
        <v>0.2550396390589752</v>
      </c>
      <c r="AF20" s="215">
        <f>IF(AND($E20&gt;0,$F20&gt;0),'2. Datu ievade'!AJ22,0)</f>
        <v>1</v>
      </c>
      <c r="AG20" s="216">
        <f t="shared" si="15"/>
        <v>12.19383</v>
      </c>
      <c r="AH20" s="214">
        <f t="shared" si="16"/>
        <v>12.43</v>
      </c>
      <c r="AI20" s="214">
        <f>IF(AF20&gt;0,'3. Finanšu-statistiskās konst.'!$C$35*'3. Finanšu-statistiskās konst.'!$C$6,0)</f>
        <v>0.98099999999999998</v>
      </c>
      <c r="AJ20" s="214">
        <f t="shared" si="17"/>
        <v>0.62889443378119003</v>
      </c>
      <c r="AK20" s="216">
        <f t="shared" si="18"/>
        <v>7.8171578119001923</v>
      </c>
      <c r="AL20" s="214">
        <f t="shared" si="19"/>
        <v>0.62889443378119003</v>
      </c>
      <c r="AN20" s="215">
        <f>IF(AND($E20&gt;0,$F20&gt;0),'2. Datu ievade'!AK22,0)</f>
        <v>7</v>
      </c>
      <c r="AO20" s="216">
        <f t="shared" si="20"/>
        <v>25970.7448</v>
      </c>
      <c r="AP20" s="214">
        <f t="shared" si="21"/>
        <v>87.009999999999991</v>
      </c>
      <c r="AQ20" s="214">
        <f>IF(AN20&gt;0,'3. Finanšu-statistiskās konst.'!$C$36*'3. Finanšu-statistiskās konst.'!$C$6,0)</f>
        <v>2089.36</v>
      </c>
      <c r="AR20" s="214">
        <f t="shared" si="22"/>
        <v>318.87295264692204</v>
      </c>
      <c r="AS20" s="216">
        <f t="shared" si="23"/>
        <v>27745.135609808684</v>
      </c>
      <c r="AT20" s="214">
        <f t="shared" si="24"/>
        <v>2232.110668528454</v>
      </c>
      <c r="AV20" s="214">
        <f t="shared" si="25"/>
        <v>0</v>
      </c>
      <c r="AW20" s="214">
        <f>IF(AND($E20&gt;0,$F20&gt;0),'2. Datu ievade'!AL22,0)</f>
        <v>0</v>
      </c>
      <c r="AY20" s="214">
        <f t="shared" si="26"/>
        <v>0</v>
      </c>
      <c r="AZ20" s="214">
        <f>IF(AND($E20&gt;0,$F20&gt;0),'2. Datu ievade'!AM22,0)</f>
        <v>0</v>
      </c>
      <c r="BB20" s="214">
        <f t="shared" si="27"/>
        <v>0</v>
      </c>
      <c r="BC20" s="214">
        <f>IF(AND($E20&gt;0,$F20&gt;0),'2. Datu ievade'!AN22,0)</f>
        <v>0</v>
      </c>
    </row>
    <row r="21" spans="2:55" s="205" customFormat="1" ht="14.25" customHeight="1" x14ac:dyDescent="0.25">
      <c r="B21" s="328"/>
      <c r="C21" s="331" t="str">
        <f>'2. Datu ievade'!C23</f>
        <v>Mežainas piejūras kāpas (biotops 2180)</v>
      </c>
      <c r="D21" s="156" t="str">
        <f>'2. Datu ievade'!D23</f>
        <v>pieaugusi un pāraugusi audze</v>
      </c>
      <c r="E21" s="213">
        <f>'2. Datu ievade'!E23</f>
        <v>1</v>
      </c>
      <c r="F21" s="214">
        <f>'2. Datu ievade'!F23</f>
        <v>13.39</v>
      </c>
      <c r="H21" s="215">
        <f>IF(AND($E21&gt;0,$F21&gt;0),'2. Datu ievade'!AG23,0)</f>
        <v>3</v>
      </c>
      <c r="I21" s="216">
        <f t="shared" si="0"/>
        <v>16.4697</v>
      </c>
      <c r="J21" s="214">
        <f t="shared" si="1"/>
        <v>40.17</v>
      </c>
      <c r="K21" s="266">
        <f>IF(H21&gt;0,'3. Finanšu-statistiskās konst.'!C$31*'3. Finanšu-statistiskās konst.'!$C$6,0)</f>
        <v>1.23</v>
      </c>
      <c r="L21" s="214">
        <f t="shared" si="2"/>
        <v>0.61875094510812045</v>
      </c>
      <c r="M21" s="216">
        <f t="shared" si="3"/>
        <v>24.8552254649932</v>
      </c>
      <c r="N21" s="214">
        <f t="shared" si="4"/>
        <v>1.8562528353243615</v>
      </c>
      <c r="P21" s="215">
        <f>IF(AND($E21&gt;0,$F21&gt;0),'2. Datu ievade'!AH23,0)</f>
        <v>4</v>
      </c>
      <c r="Q21" s="216">
        <f t="shared" si="5"/>
        <v>23966.761000000002</v>
      </c>
      <c r="R21" s="214">
        <f t="shared" si="6"/>
        <v>53.56</v>
      </c>
      <c r="S21" s="214">
        <f>IF(P21&gt;0,'3. Finanšu-statistiskās konst.'!$C$33*'3. Finanšu-statistiskās konst.'!$C$6,0)</f>
        <v>1789.9</v>
      </c>
      <c r="T21" s="214">
        <f t="shared" si="7"/>
        <v>544.61136686363432</v>
      </c>
      <c r="U21" s="216">
        <f t="shared" si="8"/>
        <v>29169.384809216255</v>
      </c>
      <c r="V21" s="216">
        <f t="shared" si="9"/>
        <v>2178.4454674545373</v>
      </c>
      <c r="X21" s="215">
        <f>IF(AND($E21&gt;0,$F21&gt;0),'2. Datu ievade'!AI23,0)</f>
        <v>4</v>
      </c>
      <c r="Y21" s="216">
        <f t="shared" si="10"/>
        <v>3.3073300000000003</v>
      </c>
      <c r="Z21" s="214">
        <f t="shared" si="11"/>
        <v>53.56</v>
      </c>
      <c r="AA21" s="214">
        <f>IF(X21&gt;0,'3. Finanšu-statistiskās konst.'!$C$34*'3. Finanšu-statistiskās konst.'!$C$6,0)</f>
        <v>0.247</v>
      </c>
      <c r="AB21" s="214">
        <f t="shared" si="12"/>
        <v>6.37599097647438E-2</v>
      </c>
      <c r="AC21" s="216">
        <f t="shared" si="13"/>
        <v>3.4149807669996779</v>
      </c>
      <c r="AD21" s="214">
        <f t="shared" si="14"/>
        <v>0.2550396390589752</v>
      </c>
      <c r="AF21" s="215">
        <f>IF(AND($E21&gt;0,$F21&gt;0),'2. Datu ievade'!AJ23,0)</f>
        <v>0</v>
      </c>
      <c r="AG21" s="216">
        <f t="shared" si="15"/>
        <v>0</v>
      </c>
      <c r="AH21" s="214">
        <f t="shared" si="16"/>
        <v>0</v>
      </c>
      <c r="AI21" s="214">
        <f>IF(AF21&gt;0,'3. Finanšu-statistiskās konst.'!$C$35*'3. Finanšu-statistiskās konst.'!$C$6,0)</f>
        <v>0</v>
      </c>
      <c r="AJ21" s="214">
        <f t="shared" si="17"/>
        <v>0</v>
      </c>
      <c r="AK21" s="216">
        <f t="shared" si="18"/>
        <v>0</v>
      </c>
      <c r="AL21" s="214">
        <f t="shared" si="19"/>
        <v>0</v>
      </c>
      <c r="AN21" s="215">
        <f>IF(AND($E21&gt;0,$F21&gt;0),'2. Datu ievade'!AK23,0)</f>
        <v>7</v>
      </c>
      <c r="AO21" s="216">
        <f t="shared" si="20"/>
        <v>27976.530400000003</v>
      </c>
      <c r="AP21" s="214">
        <f t="shared" si="21"/>
        <v>93.73</v>
      </c>
      <c r="AQ21" s="214">
        <f>IF(AN21&gt;0,'3. Finanšu-statistiskās konst.'!$C$36*'3. Finanšu-statistiskās konst.'!$C$6,0)</f>
        <v>2089.36</v>
      </c>
      <c r="AR21" s="214">
        <f t="shared" si="22"/>
        <v>318.87295264692204</v>
      </c>
      <c r="AS21" s="216">
        <f t="shared" si="23"/>
        <v>29887.961851596003</v>
      </c>
      <c r="AT21" s="214">
        <f t="shared" si="24"/>
        <v>2232.110668528454</v>
      </c>
      <c r="AV21" s="214">
        <f t="shared" si="25"/>
        <v>0</v>
      </c>
      <c r="AW21" s="214">
        <f>IF(AND($E21&gt;0,$F21&gt;0),'2. Datu ievade'!AL23,0)</f>
        <v>0</v>
      </c>
      <c r="AY21" s="214">
        <f t="shared" si="26"/>
        <v>0</v>
      </c>
      <c r="AZ21" s="214">
        <f>IF(AND($E21&gt;0,$F21&gt;0),'2. Datu ievade'!AM23,0)</f>
        <v>0</v>
      </c>
      <c r="BB21" s="214">
        <f t="shared" si="27"/>
        <v>0</v>
      </c>
      <c r="BC21" s="214">
        <f>IF(AND($E21&gt;0,$F21&gt;0),'2. Datu ievade'!AN23,0)</f>
        <v>0</v>
      </c>
    </row>
    <row r="22" spans="2:55" s="205" customFormat="1" x14ac:dyDescent="0.25">
      <c r="B22" s="328"/>
      <c r="C22" s="331"/>
      <c r="D22" s="156" t="str">
        <f>'2. Datu ievade'!D24</f>
        <v>vidēja vecuma un briestaudzes</v>
      </c>
      <c r="E22" s="213">
        <f>'2. Datu ievade'!E24</f>
        <v>1</v>
      </c>
      <c r="F22" s="214">
        <f>'2. Datu ievade'!F24</f>
        <v>22.85</v>
      </c>
      <c r="H22" s="215">
        <f>IF(AND($E22&gt;0,$F22&gt;0),'2. Datu ievade'!AG24,0)</f>
        <v>2</v>
      </c>
      <c r="I22" s="216">
        <f t="shared" si="0"/>
        <v>28.105500000000003</v>
      </c>
      <c r="J22" s="214">
        <f t="shared" si="1"/>
        <v>45.7</v>
      </c>
      <c r="K22" s="266">
        <f>IF(H22&gt;0,'3. Finanšu-statistiskās konst.'!C$31*'3. Finanšu-statistiskās konst.'!$C$6,0)</f>
        <v>1.23</v>
      </c>
      <c r="L22" s="214">
        <f t="shared" si="2"/>
        <v>0.61875094510812045</v>
      </c>
      <c r="M22" s="216">
        <f t="shared" si="3"/>
        <v>28.276918191441105</v>
      </c>
      <c r="N22" s="214">
        <f t="shared" si="4"/>
        <v>1.2375018902162409</v>
      </c>
      <c r="P22" s="215">
        <f>IF(AND($E22&gt;0,$F22&gt;0),'2. Datu ievade'!AH24,0)</f>
        <v>4</v>
      </c>
      <c r="Q22" s="216">
        <f t="shared" si="5"/>
        <v>40899.215000000004</v>
      </c>
      <c r="R22" s="214">
        <f t="shared" si="6"/>
        <v>91.4</v>
      </c>
      <c r="S22" s="214">
        <f>IF(P22&gt;0,'3. Finanšu-statistiskās konst.'!$C$33*'3. Finanšu-statistiskās konst.'!$C$6,0)</f>
        <v>1789.9</v>
      </c>
      <c r="T22" s="214">
        <f t="shared" si="7"/>
        <v>544.61136686363432</v>
      </c>
      <c r="U22" s="216">
        <f t="shared" si="8"/>
        <v>49777.478931336176</v>
      </c>
      <c r="V22" s="216">
        <f t="shared" si="9"/>
        <v>2178.4454674545373</v>
      </c>
      <c r="X22" s="215">
        <f>IF(AND($E22&gt;0,$F22&gt;0),'2. Datu ievade'!AI24,0)</f>
        <v>4</v>
      </c>
      <c r="Y22" s="216">
        <f t="shared" si="10"/>
        <v>5.6439500000000002</v>
      </c>
      <c r="Z22" s="214">
        <f t="shared" si="11"/>
        <v>91.4</v>
      </c>
      <c r="AA22" s="214">
        <f>IF(X22&gt;0,'3. Finanšu-statistiskās konst.'!$C$34*'3. Finanšu-statistiskās konst.'!$C$6,0)</f>
        <v>0.247</v>
      </c>
      <c r="AB22" s="214">
        <f t="shared" si="12"/>
        <v>6.37599097647438E-2</v>
      </c>
      <c r="AC22" s="216">
        <f t="shared" si="13"/>
        <v>5.8276557524975834</v>
      </c>
      <c r="AD22" s="214">
        <f t="shared" si="14"/>
        <v>0.2550396390589752</v>
      </c>
      <c r="AF22" s="215">
        <f>IF(AND($E22&gt;0,$F22&gt;0),'2. Datu ievade'!AJ24,0)</f>
        <v>1</v>
      </c>
      <c r="AG22" s="216">
        <f t="shared" si="15"/>
        <v>22.415850000000002</v>
      </c>
      <c r="AH22" s="214">
        <f t="shared" si="16"/>
        <v>22.85</v>
      </c>
      <c r="AI22" s="214">
        <f>IF(AF22&gt;0,'3. Finanšu-statistiskās konst.'!$C$35*'3. Finanšu-statistiskās konst.'!$C$6,0)</f>
        <v>0.98099999999999998</v>
      </c>
      <c r="AJ22" s="214">
        <f t="shared" si="17"/>
        <v>0.62889443378119003</v>
      </c>
      <c r="AK22" s="216">
        <f t="shared" si="18"/>
        <v>14.370237811900193</v>
      </c>
      <c r="AL22" s="214">
        <f t="shared" si="19"/>
        <v>0.62889443378119003</v>
      </c>
      <c r="AN22" s="215">
        <f>IF(AND($E22&gt;0,$F22&gt;0),'2. Datu ievade'!AK24,0)</f>
        <v>8</v>
      </c>
      <c r="AO22" s="216">
        <f t="shared" si="20"/>
        <v>47741.876000000004</v>
      </c>
      <c r="AP22" s="214">
        <f t="shared" si="21"/>
        <v>182.8</v>
      </c>
      <c r="AQ22" s="214">
        <f>IF(AN22&gt;0,'3. Finanšu-statistiskās konst.'!$C$36*'3. Finanšu-statistiskās konst.'!$C$6,0)</f>
        <v>2089.36</v>
      </c>
      <c r="AR22" s="214">
        <f t="shared" si="22"/>
        <v>318.87295264692204</v>
      </c>
      <c r="AS22" s="216">
        <f t="shared" si="23"/>
        <v>58289.975743857351</v>
      </c>
      <c r="AT22" s="214">
        <f t="shared" si="24"/>
        <v>2550.9836211753764</v>
      </c>
      <c r="AV22" s="214">
        <f t="shared" si="25"/>
        <v>0</v>
      </c>
      <c r="AW22" s="214">
        <f>IF(AND($E22&gt;0,$F22&gt;0),'2. Datu ievade'!AL24,0)</f>
        <v>0</v>
      </c>
      <c r="AY22" s="214">
        <f t="shared" si="26"/>
        <v>0</v>
      </c>
      <c r="AZ22" s="214">
        <f>IF(AND($E22&gt;0,$F22&gt;0),'2. Datu ievade'!AM24,0)</f>
        <v>0</v>
      </c>
      <c r="BB22" s="214">
        <f t="shared" si="27"/>
        <v>0</v>
      </c>
      <c r="BC22" s="214">
        <f>IF(AND($E22&gt;0,$F22&gt;0),'2. Datu ievade'!AN24,0)</f>
        <v>0</v>
      </c>
    </row>
    <row r="23" spans="2:55" s="205" customFormat="1" ht="14.25" customHeight="1" x14ac:dyDescent="0.25">
      <c r="B23" s="328"/>
      <c r="C23" s="330" t="str">
        <f>'2. Datu ievade'!C25:D25</f>
        <v>Lietotāja definēta papildus ģeotelpiskā vienība (citi meža biotopi un/vai meža tipi)</v>
      </c>
      <c r="D23" s="326"/>
      <c r="E23" s="213">
        <f>'2. Datu ievade'!E25</f>
        <v>0</v>
      </c>
      <c r="F23" s="214">
        <f>'2. Datu ievade'!F25</f>
        <v>0</v>
      </c>
      <c r="H23" s="215">
        <f>IF(AND($E23&gt;0,$F23&gt;0),'2. Datu ievade'!AG25,0)</f>
        <v>0</v>
      </c>
      <c r="I23" s="216">
        <f t="shared" si="0"/>
        <v>0</v>
      </c>
      <c r="J23" s="214">
        <f t="shared" si="1"/>
        <v>0</v>
      </c>
      <c r="K23" s="266">
        <f>IF(H23&gt;0,'3. Finanšu-statistiskās konst.'!C$31*'3. Finanšu-statistiskās konst.'!$C$6,0)</f>
        <v>0</v>
      </c>
      <c r="L23" s="214">
        <f t="shared" si="2"/>
        <v>0</v>
      </c>
      <c r="M23" s="216">
        <f t="shared" si="3"/>
        <v>0</v>
      </c>
      <c r="N23" s="214">
        <f t="shared" si="4"/>
        <v>0</v>
      </c>
      <c r="P23" s="215">
        <f>IF(AND($E23&gt;0,$F23&gt;0),'2. Datu ievade'!AH25,0)</f>
        <v>0</v>
      </c>
      <c r="Q23" s="216">
        <f t="shared" si="5"/>
        <v>0</v>
      </c>
      <c r="R23" s="214">
        <f t="shared" si="6"/>
        <v>0</v>
      </c>
      <c r="S23" s="214">
        <f>IF(P23&gt;0,'3. Finanšu-statistiskās konst.'!$C$33*'3. Finanšu-statistiskās konst.'!$C$6,0)</f>
        <v>0</v>
      </c>
      <c r="T23" s="214">
        <f t="shared" si="7"/>
        <v>0</v>
      </c>
      <c r="U23" s="216">
        <f t="shared" si="8"/>
        <v>0</v>
      </c>
      <c r="V23" s="216">
        <f t="shared" si="9"/>
        <v>0</v>
      </c>
      <c r="X23" s="215">
        <f>IF(AND($E23&gt;0,$F23&gt;0),'2. Datu ievade'!AI25,0)</f>
        <v>0</v>
      </c>
      <c r="Y23" s="216">
        <f t="shared" si="10"/>
        <v>0</v>
      </c>
      <c r="Z23" s="214">
        <f t="shared" si="11"/>
        <v>0</v>
      </c>
      <c r="AA23" s="214">
        <f>IF(X23&gt;0,'3. Finanšu-statistiskās konst.'!$C$34*'3. Finanšu-statistiskās konst.'!$C$6,0)</f>
        <v>0</v>
      </c>
      <c r="AB23" s="214">
        <f t="shared" si="12"/>
        <v>0</v>
      </c>
      <c r="AC23" s="216">
        <f t="shared" si="13"/>
        <v>0</v>
      </c>
      <c r="AD23" s="214">
        <f t="shared" si="14"/>
        <v>0</v>
      </c>
      <c r="AF23" s="215">
        <f>IF(AND($E23&gt;0,$F23&gt;0),'2. Datu ievade'!AJ25,0)</f>
        <v>0</v>
      </c>
      <c r="AG23" s="216">
        <f t="shared" si="15"/>
        <v>0</v>
      </c>
      <c r="AH23" s="214">
        <f t="shared" si="16"/>
        <v>0</v>
      </c>
      <c r="AI23" s="214">
        <f>IF(AF23&gt;0,'3. Finanšu-statistiskās konst.'!$C$35*'3. Finanšu-statistiskās konst.'!$C$6,0)</f>
        <v>0</v>
      </c>
      <c r="AJ23" s="214">
        <f t="shared" si="17"/>
        <v>0</v>
      </c>
      <c r="AK23" s="216">
        <f t="shared" si="18"/>
        <v>0</v>
      </c>
      <c r="AL23" s="214">
        <f t="shared" si="19"/>
        <v>0</v>
      </c>
      <c r="AN23" s="215">
        <f>IF(AND($E23&gt;0,$F23&gt;0),'2. Datu ievade'!AK25,0)</f>
        <v>0</v>
      </c>
      <c r="AO23" s="216">
        <f t="shared" si="20"/>
        <v>0</v>
      </c>
      <c r="AP23" s="214">
        <f t="shared" si="21"/>
        <v>0</v>
      </c>
      <c r="AQ23" s="214">
        <f>IF(AN23&gt;0,'3. Finanšu-statistiskās konst.'!$C$36*'3. Finanšu-statistiskās konst.'!$C$6,0)</f>
        <v>0</v>
      </c>
      <c r="AR23" s="214">
        <f t="shared" si="22"/>
        <v>0</v>
      </c>
      <c r="AS23" s="216">
        <f t="shared" si="23"/>
        <v>0</v>
      </c>
      <c r="AT23" s="214">
        <f t="shared" si="24"/>
        <v>0</v>
      </c>
      <c r="AV23" s="214">
        <f t="shared" si="25"/>
        <v>0</v>
      </c>
      <c r="AW23" s="214">
        <f>IF(AND($E23&gt;0,$F23&gt;0),'2. Datu ievade'!AL25,0)</f>
        <v>0</v>
      </c>
      <c r="AY23" s="214">
        <f t="shared" si="26"/>
        <v>0</v>
      </c>
      <c r="AZ23" s="214">
        <f>IF(AND($E23&gt;0,$F23&gt;0),'2. Datu ievade'!AM25,0)</f>
        <v>0</v>
      </c>
      <c r="BB23" s="214">
        <f t="shared" si="27"/>
        <v>0</v>
      </c>
      <c r="BC23" s="214">
        <f>IF(AND($E23&gt;0,$F23&gt;0),'2. Datu ievade'!AN25,0)</f>
        <v>0</v>
      </c>
    </row>
    <row r="24" spans="2:55" s="205" customFormat="1" ht="14.25" customHeight="1" x14ac:dyDescent="0.25">
      <c r="B24" s="328"/>
      <c r="C24" s="330" t="str">
        <f>'2. Datu ievade'!C26:D26</f>
        <v>Lietotāja definēta papildus ģeotelpiskā vienība (citi meža biotopi un/vai meža tipi)</v>
      </c>
      <c r="D24" s="326"/>
      <c r="E24" s="213">
        <f>'2. Datu ievade'!E26</f>
        <v>0</v>
      </c>
      <c r="F24" s="214">
        <f>'2. Datu ievade'!F26</f>
        <v>0</v>
      </c>
      <c r="H24" s="215">
        <f>IF(AND($E24&gt;0,$F24&gt;0),'2. Datu ievade'!AG26,0)</f>
        <v>0</v>
      </c>
      <c r="I24" s="216">
        <f t="shared" si="0"/>
        <v>0</v>
      </c>
      <c r="J24" s="214">
        <f t="shared" si="1"/>
        <v>0</v>
      </c>
      <c r="K24" s="266">
        <f>IF(H24&gt;0,'3. Finanšu-statistiskās konst.'!C$31*'3. Finanšu-statistiskās konst.'!$C$6,0)</f>
        <v>0</v>
      </c>
      <c r="L24" s="214">
        <f t="shared" si="2"/>
        <v>0</v>
      </c>
      <c r="M24" s="216">
        <f t="shared" si="3"/>
        <v>0</v>
      </c>
      <c r="N24" s="214">
        <f t="shared" si="4"/>
        <v>0</v>
      </c>
      <c r="P24" s="215">
        <f>IF(AND($E24&gt;0,$F24&gt;0),'2. Datu ievade'!AH26,0)</f>
        <v>0</v>
      </c>
      <c r="Q24" s="216">
        <f t="shared" si="5"/>
        <v>0</v>
      </c>
      <c r="R24" s="214">
        <f t="shared" si="6"/>
        <v>0</v>
      </c>
      <c r="S24" s="214">
        <f>IF(P24&gt;0,'3. Finanšu-statistiskās konst.'!$C$33*'3. Finanšu-statistiskās konst.'!$C$6,0)</f>
        <v>0</v>
      </c>
      <c r="T24" s="214">
        <f t="shared" si="7"/>
        <v>0</v>
      </c>
      <c r="U24" s="216">
        <f t="shared" si="8"/>
        <v>0</v>
      </c>
      <c r="V24" s="216">
        <f t="shared" si="9"/>
        <v>0</v>
      </c>
      <c r="X24" s="215">
        <f>IF(AND($E24&gt;0,$F24&gt;0),'2. Datu ievade'!AI26,0)</f>
        <v>0</v>
      </c>
      <c r="Y24" s="216">
        <f t="shared" si="10"/>
        <v>0</v>
      </c>
      <c r="Z24" s="214">
        <f t="shared" si="11"/>
        <v>0</v>
      </c>
      <c r="AA24" s="214">
        <f>IF(X24&gt;0,'3. Finanšu-statistiskās konst.'!$C$34*'3. Finanšu-statistiskās konst.'!$C$6,0)</f>
        <v>0</v>
      </c>
      <c r="AB24" s="214">
        <f t="shared" si="12"/>
        <v>0</v>
      </c>
      <c r="AC24" s="216">
        <f t="shared" si="13"/>
        <v>0</v>
      </c>
      <c r="AD24" s="214">
        <f t="shared" si="14"/>
        <v>0</v>
      </c>
      <c r="AF24" s="215">
        <f>IF(AND($E24&gt;0,$F24&gt;0),'2. Datu ievade'!AJ26,0)</f>
        <v>0</v>
      </c>
      <c r="AG24" s="216">
        <f t="shared" si="15"/>
        <v>0</v>
      </c>
      <c r="AH24" s="214">
        <f t="shared" si="16"/>
        <v>0</v>
      </c>
      <c r="AI24" s="214">
        <f>IF(AF24&gt;0,'3. Finanšu-statistiskās konst.'!$C$35*'3. Finanšu-statistiskās konst.'!$C$6,0)</f>
        <v>0</v>
      </c>
      <c r="AJ24" s="214">
        <f t="shared" si="17"/>
        <v>0</v>
      </c>
      <c r="AK24" s="216">
        <f t="shared" si="18"/>
        <v>0</v>
      </c>
      <c r="AL24" s="214">
        <f t="shared" si="19"/>
        <v>0</v>
      </c>
      <c r="AN24" s="215">
        <f>IF(AND($E24&gt;0,$F24&gt;0),'2. Datu ievade'!AK26,0)</f>
        <v>0</v>
      </c>
      <c r="AO24" s="216">
        <f t="shared" si="20"/>
        <v>0</v>
      </c>
      <c r="AP24" s="214">
        <f t="shared" si="21"/>
        <v>0</v>
      </c>
      <c r="AQ24" s="214">
        <f>IF(AN24&gt;0,'3. Finanšu-statistiskās konst.'!$C$36*'3. Finanšu-statistiskās konst.'!$C$6,0)</f>
        <v>0</v>
      </c>
      <c r="AR24" s="214">
        <f t="shared" si="22"/>
        <v>0</v>
      </c>
      <c r="AS24" s="216">
        <f t="shared" si="23"/>
        <v>0</v>
      </c>
      <c r="AT24" s="214">
        <f t="shared" si="24"/>
        <v>0</v>
      </c>
      <c r="AV24" s="214">
        <f t="shared" si="25"/>
        <v>0</v>
      </c>
      <c r="AW24" s="214">
        <f>IF(AND($E24&gt;0,$F24&gt;0),'2. Datu ievade'!AL26,0)</f>
        <v>0</v>
      </c>
      <c r="AY24" s="214">
        <f t="shared" si="26"/>
        <v>0</v>
      </c>
      <c r="AZ24" s="214">
        <f>IF(AND($E24&gt;0,$F24&gt;0),'2. Datu ievade'!AM26,0)</f>
        <v>0</v>
      </c>
      <c r="BB24" s="214">
        <f t="shared" si="27"/>
        <v>0</v>
      </c>
      <c r="BC24" s="214">
        <f>IF(AND($E24&gt;0,$F24&gt;0),'2. Datu ievade'!AN26,0)</f>
        <v>0</v>
      </c>
    </row>
    <row r="25" spans="2:55" s="205" customFormat="1" ht="14.25" customHeight="1" x14ac:dyDescent="0.25">
      <c r="B25" s="329" t="e">
        <f>'2. Datu ievade'!#REF!</f>
        <v>#REF!</v>
      </c>
      <c r="C25" s="330" t="str">
        <f>'2. Datu ievade'!C27:D27</f>
        <v>Lietotāja definēta papildus ģeotelpiskā vienība (citi meža biotopi un/vai meža tipi)</v>
      </c>
      <c r="D25" s="326"/>
      <c r="E25" s="213">
        <f>'2. Datu ievade'!E27</f>
        <v>0</v>
      </c>
      <c r="F25" s="214">
        <f>'2. Datu ievade'!F27</f>
        <v>0</v>
      </c>
      <c r="H25" s="215">
        <f>IF(AND($E25&gt;0,$F25&gt;0),'2. Datu ievade'!AG27,0)</f>
        <v>0</v>
      </c>
      <c r="I25" s="216">
        <f t="shared" si="0"/>
        <v>0</v>
      </c>
      <c r="J25" s="214">
        <f t="shared" si="1"/>
        <v>0</v>
      </c>
      <c r="K25" s="266">
        <f>IF(H25&gt;0,'3. Finanšu-statistiskās konst.'!C$31*'3. Finanšu-statistiskās konst.'!$C$6,0)</f>
        <v>0</v>
      </c>
      <c r="L25" s="214">
        <f t="shared" si="2"/>
        <v>0</v>
      </c>
      <c r="M25" s="216">
        <f t="shared" si="3"/>
        <v>0</v>
      </c>
      <c r="N25" s="214">
        <f t="shared" si="4"/>
        <v>0</v>
      </c>
      <c r="P25" s="215">
        <f>IF(AND($E25&gt;0,$F25&gt;0),'2. Datu ievade'!AH27,0)</f>
        <v>0</v>
      </c>
      <c r="Q25" s="216">
        <f t="shared" si="5"/>
        <v>0</v>
      </c>
      <c r="R25" s="214">
        <f t="shared" si="6"/>
        <v>0</v>
      </c>
      <c r="S25" s="214">
        <f>IF(P25&gt;0,'3. Finanšu-statistiskās konst.'!$C$33*'3. Finanšu-statistiskās konst.'!$C$6,0)</f>
        <v>0</v>
      </c>
      <c r="T25" s="214">
        <f t="shared" si="7"/>
        <v>0</v>
      </c>
      <c r="U25" s="216">
        <f t="shared" si="8"/>
        <v>0</v>
      </c>
      <c r="V25" s="216">
        <f t="shared" si="9"/>
        <v>0</v>
      </c>
      <c r="X25" s="215">
        <f>IF(AND($E25&gt;0,$F25&gt;0),'2. Datu ievade'!AI27,0)</f>
        <v>0</v>
      </c>
      <c r="Y25" s="216">
        <f t="shared" si="10"/>
        <v>0</v>
      </c>
      <c r="Z25" s="214">
        <f t="shared" si="11"/>
        <v>0</v>
      </c>
      <c r="AA25" s="214">
        <f>IF(X25&gt;0,'3. Finanšu-statistiskās konst.'!$C$34*'3. Finanšu-statistiskās konst.'!$C$6,0)</f>
        <v>0</v>
      </c>
      <c r="AB25" s="214">
        <f t="shared" si="12"/>
        <v>0</v>
      </c>
      <c r="AC25" s="216">
        <f t="shared" si="13"/>
        <v>0</v>
      </c>
      <c r="AD25" s="214">
        <f t="shared" si="14"/>
        <v>0</v>
      </c>
      <c r="AF25" s="215">
        <f>IF(AND($E25&gt;0,$F25&gt;0),'2. Datu ievade'!AJ27,0)</f>
        <v>0</v>
      </c>
      <c r="AG25" s="216">
        <f t="shared" si="15"/>
        <v>0</v>
      </c>
      <c r="AH25" s="214">
        <f t="shared" si="16"/>
        <v>0</v>
      </c>
      <c r="AI25" s="214">
        <f>IF(AF25&gt;0,'3. Finanšu-statistiskās konst.'!$C$35*'3. Finanšu-statistiskās konst.'!$C$6,0)</f>
        <v>0</v>
      </c>
      <c r="AJ25" s="214">
        <f t="shared" si="17"/>
        <v>0</v>
      </c>
      <c r="AK25" s="216">
        <f t="shared" si="18"/>
        <v>0</v>
      </c>
      <c r="AL25" s="214">
        <f t="shared" si="19"/>
        <v>0</v>
      </c>
      <c r="AN25" s="215">
        <f>IF(AND($E25&gt;0,$F25&gt;0),'2. Datu ievade'!AK27,0)</f>
        <v>0</v>
      </c>
      <c r="AO25" s="216">
        <f t="shared" si="20"/>
        <v>0</v>
      </c>
      <c r="AP25" s="214">
        <f t="shared" si="21"/>
        <v>0</v>
      </c>
      <c r="AQ25" s="214">
        <f>IF(AN25&gt;0,'3. Finanšu-statistiskās konst.'!$C$36*'3. Finanšu-statistiskās konst.'!$C$6,0)</f>
        <v>0</v>
      </c>
      <c r="AR25" s="214">
        <f t="shared" si="22"/>
        <v>0</v>
      </c>
      <c r="AS25" s="216">
        <f t="shared" si="23"/>
        <v>0</v>
      </c>
      <c r="AT25" s="214">
        <f t="shared" si="24"/>
        <v>0</v>
      </c>
      <c r="AV25" s="214">
        <f t="shared" si="25"/>
        <v>0</v>
      </c>
      <c r="AW25" s="214">
        <f>IF(AND($E25&gt;0,$F25&gt;0),'2. Datu ievade'!AL27,0)</f>
        <v>0</v>
      </c>
      <c r="AY25" s="214">
        <f t="shared" si="26"/>
        <v>0</v>
      </c>
      <c r="AZ25" s="214">
        <f>IF(AND($E25&gt;0,$F25&gt;0),'2. Datu ievade'!AM27,0)</f>
        <v>0</v>
      </c>
      <c r="BB25" s="214">
        <f t="shared" si="27"/>
        <v>0</v>
      </c>
      <c r="BC25" s="214">
        <f>IF(AND($E25&gt;0,$F25&gt;0),'2. Datu ievade'!AN27,0)</f>
        <v>0</v>
      </c>
    </row>
    <row r="26" spans="2:55" s="205" customFormat="1" ht="14.25" customHeight="1" x14ac:dyDescent="0.25">
      <c r="B26" s="296" t="str">
        <f>'2. Datu ievade'!B28:D28</f>
        <v>Ruderāli zālāji</v>
      </c>
      <c r="C26" s="333">
        <f>'2. Datu ievade'!B28:D28</f>
        <v>0</v>
      </c>
      <c r="D26" s="297"/>
      <c r="E26" s="213">
        <f>'2. Datu ievade'!E28</f>
        <v>1</v>
      </c>
      <c r="F26" s="214">
        <f>'2. Datu ievade'!F28</f>
        <v>2.35</v>
      </c>
      <c r="H26" s="215">
        <f>IF(AND($E26&gt;0,$F26&gt;0),'2. Datu ievade'!AG28,0)</f>
        <v>1</v>
      </c>
      <c r="I26" s="216">
        <f t="shared" si="0"/>
        <v>2.8904999999999998</v>
      </c>
      <c r="J26" s="214">
        <f t="shared" si="1"/>
        <v>2.35</v>
      </c>
      <c r="K26" s="266">
        <f>IF(H26&gt;0,'3. Finanšu-statistiskās konst.'!C$31*'3. Finanšu-statistiskās konst.'!$C$6,0)</f>
        <v>1.23</v>
      </c>
      <c r="L26" s="214">
        <f t="shared" si="2"/>
        <v>0.61875094510812045</v>
      </c>
      <c r="M26" s="216">
        <f t="shared" si="3"/>
        <v>1.4540647210040831</v>
      </c>
      <c r="N26" s="214">
        <f t="shared" si="4"/>
        <v>0.61875094510812045</v>
      </c>
      <c r="P26" s="215">
        <f>IF(AND($E26&gt;0,$F26&gt;0),'2. Datu ievade'!AH28,0)</f>
        <v>2</v>
      </c>
      <c r="Q26" s="216">
        <f t="shared" si="5"/>
        <v>4206.2650000000003</v>
      </c>
      <c r="R26" s="214">
        <f t="shared" si="6"/>
        <v>4.7</v>
      </c>
      <c r="S26" s="214">
        <f>IF(P26&gt;0,'3. Finanšu-statistiskās konst.'!$C$33*'3. Finanšu-statistiskās konst.'!$C$6,0)</f>
        <v>1789.9</v>
      </c>
      <c r="T26" s="214">
        <f t="shared" si="7"/>
        <v>544.61136686363432</v>
      </c>
      <c r="U26" s="216">
        <f t="shared" si="8"/>
        <v>2559.6734242590815</v>
      </c>
      <c r="V26" s="216">
        <f t="shared" si="9"/>
        <v>1089.2227337272686</v>
      </c>
      <c r="X26" s="215">
        <f>IF(AND($E26&gt;0,$F26&gt;0),'2. Datu ievade'!AI28,0)</f>
        <v>2</v>
      </c>
      <c r="Y26" s="216">
        <f t="shared" si="10"/>
        <v>0.58045000000000002</v>
      </c>
      <c r="Z26" s="214">
        <f t="shared" si="11"/>
        <v>4.7</v>
      </c>
      <c r="AA26" s="214">
        <f>IF(X26&gt;0,'3. Finanšu-statistiskās konst.'!$C$34*'3. Finanšu-statistiskās konst.'!$C$6,0)</f>
        <v>0.247</v>
      </c>
      <c r="AB26" s="214">
        <f t="shared" si="12"/>
        <v>6.37599097647438E-2</v>
      </c>
      <c r="AC26" s="216">
        <f t="shared" si="13"/>
        <v>0.29967157589429588</v>
      </c>
      <c r="AD26" s="214">
        <f t="shared" si="14"/>
        <v>0.1275198195294876</v>
      </c>
      <c r="AF26" s="215">
        <f>IF(AND($E26&gt;0,$F26&gt;0),'2. Datu ievade'!AJ28,0)</f>
        <v>0</v>
      </c>
      <c r="AG26" s="216">
        <f t="shared" si="15"/>
        <v>0</v>
      </c>
      <c r="AH26" s="214">
        <f t="shared" si="16"/>
        <v>0</v>
      </c>
      <c r="AI26" s="214">
        <f>IF(AF26&gt;0,'3. Finanšu-statistiskās konst.'!$C$35*'3. Finanšu-statistiskās konst.'!$C$6,0)</f>
        <v>0</v>
      </c>
      <c r="AJ26" s="214">
        <f t="shared" si="17"/>
        <v>0</v>
      </c>
      <c r="AK26" s="216">
        <f t="shared" si="18"/>
        <v>0</v>
      </c>
      <c r="AL26" s="214">
        <f t="shared" si="19"/>
        <v>0</v>
      </c>
      <c r="AN26" s="215">
        <f>IF(AND($E26&gt;0,$F26&gt;0),'2. Datu ievade'!AK28,0)</f>
        <v>3</v>
      </c>
      <c r="AO26" s="216">
        <f t="shared" si="20"/>
        <v>4909.9960000000001</v>
      </c>
      <c r="AP26" s="214">
        <f t="shared" si="21"/>
        <v>7.0500000000000007</v>
      </c>
      <c r="AQ26" s="214">
        <f>IF(AN26&gt;0,'3. Finanšu-statistiskās konst.'!$C$36*'3. Finanšu-statistiskās konst.'!$C$6,0)</f>
        <v>2089.36</v>
      </c>
      <c r="AR26" s="214">
        <f t="shared" si="22"/>
        <v>318.87295264692204</v>
      </c>
      <c r="AS26" s="216">
        <f t="shared" si="23"/>
        <v>2248.0543161608007</v>
      </c>
      <c r="AT26" s="214">
        <f t="shared" si="24"/>
        <v>956.61885794076625</v>
      </c>
      <c r="AV26" s="214">
        <f t="shared" si="25"/>
        <v>0</v>
      </c>
      <c r="AW26" s="214">
        <f>IF(AND($E26&gt;0,$F26&gt;0),'2. Datu ievade'!AL28,0)</f>
        <v>0</v>
      </c>
      <c r="AY26" s="214">
        <f t="shared" si="26"/>
        <v>0</v>
      </c>
      <c r="AZ26" s="214">
        <f>IF(AND($E26&gt;0,$F26&gt;0),'2. Datu ievade'!AM28,0)</f>
        <v>0</v>
      </c>
      <c r="BB26" s="214">
        <f t="shared" si="27"/>
        <v>0</v>
      </c>
      <c r="BC26" s="214">
        <f>IF(AND($E26&gt;0,$F26&gt;0),'2. Datu ievade'!AN28,0)</f>
        <v>0</v>
      </c>
    </row>
    <row r="27" spans="2:55" s="205" customFormat="1" ht="14.25" customHeight="1" x14ac:dyDescent="0.25">
      <c r="B27" s="319" t="str">
        <f>'2. Datu ievade'!B29</f>
        <v>Apbūve/ urbānas teritorijas</v>
      </c>
      <c r="C27" s="296" t="str">
        <f>'2. Datu ievade'!C29:D29</f>
        <v>mazstāvu dzīvojamās apbūves teritorija</v>
      </c>
      <c r="D27" s="297"/>
      <c r="E27" s="213">
        <f>'2. Datu ievade'!E29</f>
        <v>1</v>
      </c>
      <c r="F27" s="214">
        <f>'2. Datu ievade'!F29</f>
        <v>25.63</v>
      </c>
      <c r="H27" s="215">
        <f>IF(AND($E27&gt;0,$F27&gt;0),'2. Datu ievade'!AG29,0)</f>
        <v>1</v>
      </c>
      <c r="I27" s="216">
        <f t="shared" si="0"/>
        <v>31.524899999999999</v>
      </c>
      <c r="J27" s="214">
        <f t="shared" si="1"/>
        <v>25.63</v>
      </c>
      <c r="K27" s="266">
        <f>IF(H27&gt;0,'3. Finanšu-statistiskās konst.'!C$31*'3. Finanšu-statistiskās konst.'!$C$6,0)</f>
        <v>1.23</v>
      </c>
      <c r="L27" s="214">
        <f t="shared" si="2"/>
        <v>0.61875094510812045</v>
      </c>
      <c r="M27" s="216">
        <f t="shared" si="3"/>
        <v>15.858586723121126</v>
      </c>
      <c r="N27" s="214">
        <f t="shared" si="4"/>
        <v>0.61875094510812045</v>
      </c>
      <c r="P27" s="215">
        <f>IF(AND($E27&gt;0,$F27&gt;0),'2. Datu ievade'!AH29,0)</f>
        <v>2</v>
      </c>
      <c r="Q27" s="216">
        <f t="shared" si="5"/>
        <v>45875.137000000002</v>
      </c>
      <c r="R27" s="214">
        <f t="shared" si="6"/>
        <v>51.26</v>
      </c>
      <c r="S27" s="214">
        <f>IF(P27&gt;0,'3. Finanšu-statistiskās konst.'!$C$33*'3. Finanšu-statistiskās konst.'!$C$6,0)</f>
        <v>1789.9</v>
      </c>
      <c r="T27" s="214">
        <f t="shared" si="7"/>
        <v>544.61136686363432</v>
      </c>
      <c r="U27" s="216">
        <f t="shared" si="8"/>
        <v>27916.778665429894</v>
      </c>
      <c r="V27" s="216">
        <f t="shared" si="9"/>
        <v>1089.2227337272686</v>
      </c>
      <c r="X27" s="215">
        <f>IF(AND($E27&gt;0,$F27&gt;0),'2. Datu ievade'!AI29,0)</f>
        <v>0</v>
      </c>
      <c r="Y27" s="216">
        <f t="shared" si="10"/>
        <v>0</v>
      </c>
      <c r="Z27" s="214">
        <f t="shared" si="11"/>
        <v>0</v>
      </c>
      <c r="AA27" s="214">
        <f>IF(X27&gt;0,'3. Finanšu-statistiskās konst.'!$C$34*'3. Finanšu-statistiskās konst.'!$C$6,0)</f>
        <v>0</v>
      </c>
      <c r="AB27" s="214">
        <f t="shared" si="12"/>
        <v>0</v>
      </c>
      <c r="AC27" s="216">
        <f t="shared" si="13"/>
        <v>0</v>
      </c>
      <c r="AD27" s="214">
        <f t="shared" si="14"/>
        <v>0</v>
      </c>
      <c r="AF27" s="215">
        <f>IF(AND($E27&gt;0,$F27&gt;0),'2. Datu ievade'!AJ29,0)</f>
        <v>2</v>
      </c>
      <c r="AG27" s="216">
        <f t="shared" si="15"/>
        <v>25.14303</v>
      </c>
      <c r="AH27" s="214">
        <f t="shared" si="16"/>
        <v>51.26</v>
      </c>
      <c r="AI27" s="214">
        <f>IF(AF27&gt;0,'3. Finanšu-statistiskās konst.'!$C$35*'3. Finanšu-statistiskās konst.'!$C$6,0)</f>
        <v>0.98099999999999998</v>
      </c>
      <c r="AJ27" s="214">
        <f t="shared" si="17"/>
        <v>0.62889443378119003</v>
      </c>
      <c r="AK27" s="216">
        <f t="shared" si="18"/>
        <v>32.237128675623801</v>
      </c>
      <c r="AL27" s="214">
        <f t="shared" si="19"/>
        <v>1.2577888675623801</v>
      </c>
      <c r="AN27" s="215">
        <f>IF(AND($E27&gt;0,$F27&gt;0),'2. Datu ievade'!AK29,0)</f>
        <v>6</v>
      </c>
      <c r="AO27" s="216">
        <f t="shared" si="20"/>
        <v>53550.296800000004</v>
      </c>
      <c r="AP27" s="214">
        <f t="shared" si="21"/>
        <v>153.78</v>
      </c>
      <c r="AQ27" s="214">
        <f>IF(AN27&gt;0,'3. Finanšu-statistiskās konst.'!$C$36*'3. Finanšu-statistiskās konst.'!$C$6,0)</f>
        <v>2089.36</v>
      </c>
      <c r="AR27" s="214">
        <f t="shared" si="22"/>
        <v>318.87295264692204</v>
      </c>
      <c r="AS27" s="216">
        <f t="shared" si="23"/>
        <v>49036.282658043674</v>
      </c>
      <c r="AT27" s="214">
        <f t="shared" si="24"/>
        <v>1913.2377158815325</v>
      </c>
      <c r="AV27" s="214">
        <f t="shared" si="25"/>
        <v>0</v>
      </c>
      <c r="AW27" s="214">
        <f>IF(AND($E27&gt;0,$F27&gt;0),'2. Datu ievade'!AL29,0)</f>
        <v>0</v>
      </c>
      <c r="AY27" s="214">
        <f t="shared" si="26"/>
        <v>0</v>
      </c>
      <c r="AZ27" s="214">
        <f>IF(AND($E27&gt;0,$F27&gt;0),'2. Datu ievade'!AM29,0)</f>
        <v>0</v>
      </c>
      <c r="BB27" s="214">
        <f t="shared" si="27"/>
        <v>0</v>
      </c>
      <c r="BC27" s="214">
        <f>IF(AND($E27&gt;0,$F27&gt;0),'2. Datu ievade'!AN29,0)</f>
        <v>0</v>
      </c>
    </row>
    <row r="28" spans="2:55" s="205" customFormat="1" x14ac:dyDescent="0.25">
      <c r="B28" s="320"/>
      <c r="C28" s="296" t="str">
        <f>'2. Datu ievade'!C30:D30</f>
        <v>daudzstāvu dzīvojamās apbūves teritorija</v>
      </c>
      <c r="D28" s="297"/>
      <c r="E28" s="213">
        <f>'2. Datu ievade'!E30</f>
        <v>1</v>
      </c>
      <c r="F28" s="214">
        <f>'2. Datu ievade'!F30</f>
        <v>0.73</v>
      </c>
      <c r="H28" s="215">
        <f>IF(AND($E28&gt;0,$F28&gt;0),'2. Datu ievade'!AG30,0)</f>
        <v>1</v>
      </c>
      <c r="I28" s="216">
        <f t="shared" si="0"/>
        <v>0.89789999999999992</v>
      </c>
      <c r="J28" s="214">
        <f t="shared" si="1"/>
        <v>0.73</v>
      </c>
      <c r="K28" s="266">
        <f>IF(H28&gt;0,'3. Finanšu-statistiskās konst.'!C$31*'3. Finanšu-statistiskās konst.'!$C$6,0)</f>
        <v>1.23</v>
      </c>
      <c r="L28" s="214">
        <f t="shared" si="2"/>
        <v>0.61875094510812045</v>
      </c>
      <c r="M28" s="216">
        <f t="shared" si="3"/>
        <v>0.4516881899289279</v>
      </c>
      <c r="N28" s="214">
        <f t="shared" si="4"/>
        <v>0.61875094510812045</v>
      </c>
      <c r="P28" s="215">
        <f>IF(AND($E28&gt;0,$F28&gt;0),'2. Datu ievade'!AH30,0)</f>
        <v>2</v>
      </c>
      <c r="Q28" s="216">
        <f t="shared" si="5"/>
        <v>1306.627</v>
      </c>
      <c r="R28" s="214">
        <f t="shared" si="6"/>
        <v>1.46</v>
      </c>
      <c r="S28" s="214">
        <f>IF(P28&gt;0,'3. Finanšu-statistiskās konst.'!$C$33*'3. Finanšu-statistiskās konst.'!$C$6,0)</f>
        <v>1789.9</v>
      </c>
      <c r="T28" s="214">
        <f t="shared" si="7"/>
        <v>544.61136686363432</v>
      </c>
      <c r="U28" s="216">
        <f t="shared" si="8"/>
        <v>795.13259562090605</v>
      </c>
      <c r="V28" s="216">
        <f t="shared" si="9"/>
        <v>1089.2227337272686</v>
      </c>
      <c r="X28" s="215">
        <f>IF(AND($E28&gt;0,$F28&gt;0),'2. Datu ievade'!AI30,0)</f>
        <v>0</v>
      </c>
      <c r="Y28" s="216">
        <f t="shared" si="10"/>
        <v>0</v>
      </c>
      <c r="Z28" s="214">
        <f t="shared" si="11"/>
        <v>0</v>
      </c>
      <c r="AA28" s="214">
        <f>IF(X28&gt;0,'3. Finanšu-statistiskās konst.'!$C$34*'3. Finanšu-statistiskās konst.'!$C$6,0)</f>
        <v>0</v>
      </c>
      <c r="AB28" s="214">
        <f t="shared" si="12"/>
        <v>0</v>
      </c>
      <c r="AC28" s="216">
        <f t="shared" si="13"/>
        <v>0</v>
      </c>
      <c r="AD28" s="214">
        <f t="shared" si="14"/>
        <v>0</v>
      </c>
      <c r="AF28" s="215">
        <f>IF(AND($E28&gt;0,$F28&gt;0),'2. Datu ievade'!AJ30,0)</f>
        <v>0</v>
      </c>
      <c r="AG28" s="216">
        <f t="shared" si="15"/>
        <v>0</v>
      </c>
      <c r="AH28" s="214">
        <f t="shared" si="16"/>
        <v>0</v>
      </c>
      <c r="AI28" s="214">
        <f>IF(AF28&gt;0,'3. Finanšu-statistiskās konst.'!$C$35*'3. Finanšu-statistiskās konst.'!$C$6,0)</f>
        <v>0</v>
      </c>
      <c r="AJ28" s="214">
        <f t="shared" si="17"/>
        <v>0</v>
      </c>
      <c r="AK28" s="216">
        <f t="shared" si="18"/>
        <v>0</v>
      </c>
      <c r="AL28" s="214">
        <f t="shared" si="19"/>
        <v>0</v>
      </c>
      <c r="AN28" s="215">
        <f>IF(AND($E28&gt;0,$F28&gt;0),'2. Datu ievade'!AK30,0)</f>
        <v>0</v>
      </c>
      <c r="AO28" s="216">
        <f t="shared" si="20"/>
        <v>0</v>
      </c>
      <c r="AP28" s="214">
        <f t="shared" si="21"/>
        <v>0</v>
      </c>
      <c r="AQ28" s="214">
        <f>IF(AN28&gt;0,'3. Finanšu-statistiskās konst.'!$C$36*'3. Finanšu-statistiskās konst.'!$C$6,0)</f>
        <v>0</v>
      </c>
      <c r="AR28" s="214">
        <f t="shared" si="22"/>
        <v>0</v>
      </c>
      <c r="AS28" s="216">
        <f t="shared" si="23"/>
        <v>0</v>
      </c>
      <c r="AT28" s="214">
        <f t="shared" si="24"/>
        <v>0</v>
      </c>
      <c r="AV28" s="214">
        <f t="shared" si="25"/>
        <v>0</v>
      </c>
      <c r="AW28" s="214">
        <f>IF(AND($E28&gt;0,$F28&gt;0),'2. Datu ievade'!AL30,0)</f>
        <v>0</v>
      </c>
      <c r="AY28" s="214">
        <f t="shared" si="26"/>
        <v>0</v>
      </c>
      <c r="AZ28" s="214">
        <f>IF(AND($E28&gt;0,$F28&gt;0),'2. Datu ievade'!AM30,0)</f>
        <v>0</v>
      </c>
      <c r="BB28" s="214">
        <f t="shared" si="27"/>
        <v>0</v>
      </c>
      <c r="BC28" s="214">
        <f>IF(AND($E28&gt;0,$F28&gt;0),'2. Datu ievade'!AN30,0)</f>
        <v>0</v>
      </c>
    </row>
    <row r="29" spans="2:55" s="205" customFormat="1" x14ac:dyDescent="0.25">
      <c r="B29" s="320"/>
      <c r="C29" s="296" t="str">
        <f>'2. Datu ievade'!C31:D31</f>
        <v>publiskās apbūves teritorija</v>
      </c>
      <c r="D29" s="297"/>
      <c r="E29" s="213">
        <f>'2. Datu ievade'!E31</f>
        <v>1</v>
      </c>
      <c r="F29" s="214">
        <f>'2. Datu ievade'!F31</f>
        <v>2.85</v>
      </c>
      <c r="H29" s="215">
        <f>IF(AND($E29&gt;0,$F29&gt;0),'2. Datu ievade'!AG31,0)</f>
        <v>1</v>
      </c>
      <c r="I29" s="216">
        <f t="shared" si="0"/>
        <v>3.5055000000000001</v>
      </c>
      <c r="J29" s="214">
        <f t="shared" si="1"/>
        <v>2.85</v>
      </c>
      <c r="K29" s="266">
        <f>IF(H29&gt;0,'3. Finanšu-statistiskās konst.'!C$31*'3. Finanšu-statistiskās konst.'!$C$6,0)</f>
        <v>1.23</v>
      </c>
      <c r="L29" s="214">
        <f t="shared" si="2"/>
        <v>0.61875094510812045</v>
      </c>
      <c r="M29" s="216">
        <f t="shared" si="3"/>
        <v>1.7634401935581434</v>
      </c>
      <c r="N29" s="214">
        <f t="shared" si="4"/>
        <v>0.61875094510812045</v>
      </c>
      <c r="P29" s="215">
        <f>IF(AND($E29&gt;0,$F29&gt;0),'2. Datu ievade'!AH31,0)</f>
        <v>3</v>
      </c>
      <c r="Q29" s="216">
        <f t="shared" si="5"/>
        <v>5101.2150000000001</v>
      </c>
      <c r="R29" s="214">
        <f t="shared" si="6"/>
        <v>8.5500000000000007</v>
      </c>
      <c r="S29" s="214">
        <f>IF(P29&gt;0,'3. Finanšu-statistiskās konst.'!$C$33*'3. Finanšu-statistiskās konst.'!$C$6,0)</f>
        <v>1789.9</v>
      </c>
      <c r="T29" s="214">
        <f t="shared" si="7"/>
        <v>544.61136686363432</v>
      </c>
      <c r="U29" s="216">
        <f t="shared" si="8"/>
        <v>4656.4271866840736</v>
      </c>
      <c r="V29" s="216">
        <f t="shared" si="9"/>
        <v>1633.8341005909031</v>
      </c>
      <c r="X29" s="215">
        <f>IF(AND($E29&gt;0,$F29&gt;0),'2. Datu ievade'!AI31,0)</f>
        <v>0</v>
      </c>
      <c r="Y29" s="216">
        <f t="shared" si="10"/>
        <v>0</v>
      </c>
      <c r="Z29" s="214">
        <f t="shared" si="11"/>
        <v>0</v>
      </c>
      <c r="AA29" s="214">
        <f>IF(X29&gt;0,'3. Finanšu-statistiskās konst.'!$C$34*'3. Finanšu-statistiskās konst.'!$C$6,0)</f>
        <v>0</v>
      </c>
      <c r="AB29" s="214">
        <f t="shared" si="12"/>
        <v>0</v>
      </c>
      <c r="AC29" s="216">
        <f t="shared" si="13"/>
        <v>0</v>
      </c>
      <c r="AD29" s="214">
        <f t="shared" si="14"/>
        <v>0</v>
      </c>
      <c r="AF29" s="215">
        <f>IF(AND($E29&gt;0,$F29&gt;0),'2. Datu ievade'!AJ31,0)</f>
        <v>2</v>
      </c>
      <c r="AG29" s="216">
        <f t="shared" si="15"/>
        <v>2.7958500000000002</v>
      </c>
      <c r="AH29" s="214">
        <f t="shared" si="16"/>
        <v>5.7</v>
      </c>
      <c r="AI29" s="214">
        <f>IF(AF29&gt;0,'3. Finanšu-statistiskās konst.'!$C$35*'3. Finanšu-statistiskās konst.'!$C$6,0)</f>
        <v>0.98099999999999998</v>
      </c>
      <c r="AJ29" s="214">
        <f t="shared" si="17"/>
        <v>0.62889443378119003</v>
      </c>
      <c r="AK29" s="216">
        <f t="shared" si="18"/>
        <v>3.5846982725527834</v>
      </c>
      <c r="AL29" s="214">
        <f t="shared" si="19"/>
        <v>1.2577888675623801</v>
      </c>
      <c r="AN29" s="215">
        <f>IF(AND($E29&gt;0,$F29&gt;0),'2. Datu ievade'!AK31,0)</f>
        <v>3</v>
      </c>
      <c r="AO29" s="216">
        <f t="shared" si="20"/>
        <v>5954.6760000000004</v>
      </c>
      <c r="AP29" s="214">
        <f t="shared" si="21"/>
        <v>8.5500000000000007</v>
      </c>
      <c r="AQ29" s="214">
        <f>IF(AN29&gt;0,'3. Finanšu-statistiskās konst.'!$C$36*'3. Finanšu-statistiskās konst.'!$C$6,0)</f>
        <v>2089.36</v>
      </c>
      <c r="AR29" s="214">
        <f t="shared" si="22"/>
        <v>318.87295264692204</v>
      </c>
      <c r="AS29" s="216">
        <f t="shared" si="23"/>
        <v>2726.3637451311838</v>
      </c>
      <c r="AT29" s="214">
        <f t="shared" si="24"/>
        <v>956.61885794076625</v>
      </c>
      <c r="AV29" s="214">
        <f t="shared" si="25"/>
        <v>0</v>
      </c>
      <c r="AW29" s="214">
        <f>IF(AND($E29&gt;0,$F29&gt;0),'2. Datu ievade'!AL31,0)</f>
        <v>0</v>
      </c>
      <c r="AY29" s="214">
        <f t="shared" si="26"/>
        <v>0</v>
      </c>
      <c r="AZ29" s="214">
        <f>IF(AND($E29&gt;0,$F29&gt;0),'2. Datu ievade'!AM31,0)</f>
        <v>0</v>
      </c>
      <c r="BB29" s="214">
        <f t="shared" si="27"/>
        <v>0</v>
      </c>
      <c r="BC29" s="214">
        <f>IF(AND($E29&gt;0,$F29&gt;0),'2. Datu ievade'!AN31,0)</f>
        <v>0</v>
      </c>
    </row>
    <row r="30" spans="2:55" s="205" customFormat="1" x14ac:dyDescent="0.25">
      <c r="B30" s="320"/>
      <c r="C30" s="296" t="str">
        <f>'2. Datu ievade'!C32:D32</f>
        <v>atsevišķas ēkas</v>
      </c>
      <c r="D30" s="297"/>
      <c r="E30" s="213">
        <f>'2. Datu ievade'!E32</f>
        <v>0</v>
      </c>
      <c r="F30" s="214">
        <f>'2. Datu ievade'!F32</f>
        <v>0</v>
      </c>
      <c r="H30" s="215">
        <f>IF(AND($E30&gt;0,$F30&gt;0),'2. Datu ievade'!AG32,0)</f>
        <v>0</v>
      </c>
      <c r="I30" s="216">
        <f t="shared" si="0"/>
        <v>0</v>
      </c>
      <c r="J30" s="214">
        <f t="shared" si="1"/>
        <v>0</v>
      </c>
      <c r="K30" s="266">
        <f>IF(H30&gt;0,'3. Finanšu-statistiskās konst.'!C$31*'3. Finanšu-statistiskās konst.'!$C$6,0)</f>
        <v>0</v>
      </c>
      <c r="L30" s="214">
        <f t="shared" si="2"/>
        <v>0</v>
      </c>
      <c r="M30" s="216">
        <f t="shared" si="3"/>
        <v>0</v>
      </c>
      <c r="N30" s="214">
        <f t="shared" si="4"/>
        <v>0</v>
      </c>
      <c r="P30" s="215">
        <f>IF(AND($E30&gt;0,$F30&gt;0),'2. Datu ievade'!AH32,0)</f>
        <v>0</v>
      </c>
      <c r="Q30" s="216">
        <f t="shared" si="5"/>
        <v>0</v>
      </c>
      <c r="R30" s="214">
        <f t="shared" si="6"/>
        <v>0</v>
      </c>
      <c r="S30" s="214">
        <f>IF(P30&gt;0,'3. Finanšu-statistiskās konst.'!$C$33*'3. Finanšu-statistiskās konst.'!$C$6,0)</f>
        <v>0</v>
      </c>
      <c r="T30" s="214">
        <f t="shared" si="7"/>
        <v>0</v>
      </c>
      <c r="U30" s="216">
        <f t="shared" si="8"/>
        <v>0</v>
      </c>
      <c r="V30" s="216">
        <f t="shared" si="9"/>
        <v>0</v>
      </c>
      <c r="X30" s="215">
        <f>IF(AND($E30&gt;0,$F30&gt;0),'2. Datu ievade'!AI32,0)</f>
        <v>0</v>
      </c>
      <c r="Y30" s="216">
        <f t="shared" si="10"/>
        <v>0</v>
      </c>
      <c r="Z30" s="214">
        <f t="shared" si="11"/>
        <v>0</v>
      </c>
      <c r="AA30" s="214">
        <f>IF(X30&gt;0,'3. Finanšu-statistiskās konst.'!$C$34*'3. Finanšu-statistiskās konst.'!$C$6,0)</f>
        <v>0</v>
      </c>
      <c r="AB30" s="214">
        <f t="shared" si="12"/>
        <v>0</v>
      </c>
      <c r="AC30" s="216">
        <f t="shared" si="13"/>
        <v>0</v>
      </c>
      <c r="AD30" s="214">
        <f t="shared" si="14"/>
        <v>0</v>
      </c>
      <c r="AF30" s="215">
        <f>IF(AND($E30&gt;0,$F30&gt;0),'2. Datu ievade'!AJ32,0)</f>
        <v>0</v>
      </c>
      <c r="AG30" s="216">
        <f t="shared" si="15"/>
        <v>0</v>
      </c>
      <c r="AH30" s="214">
        <f t="shared" si="16"/>
        <v>0</v>
      </c>
      <c r="AI30" s="214">
        <f>IF(AF30&gt;0,'3. Finanšu-statistiskās konst.'!$C$35*'3. Finanšu-statistiskās konst.'!$C$6,0)</f>
        <v>0</v>
      </c>
      <c r="AJ30" s="214">
        <f t="shared" si="17"/>
        <v>0</v>
      </c>
      <c r="AK30" s="216">
        <f t="shared" si="18"/>
        <v>0</v>
      </c>
      <c r="AL30" s="214">
        <f t="shared" si="19"/>
        <v>0</v>
      </c>
      <c r="AN30" s="215">
        <f>IF(AND($E30&gt;0,$F30&gt;0),'2. Datu ievade'!AK32,0)</f>
        <v>0</v>
      </c>
      <c r="AO30" s="216">
        <f t="shared" si="20"/>
        <v>0</v>
      </c>
      <c r="AP30" s="214">
        <f t="shared" si="21"/>
        <v>0</v>
      </c>
      <c r="AQ30" s="214">
        <f>IF(AN30&gt;0,'3. Finanšu-statistiskās konst.'!$C$36*'3. Finanšu-statistiskās konst.'!$C$6,0)</f>
        <v>0</v>
      </c>
      <c r="AR30" s="214">
        <f t="shared" si="22"/>
        <v>0</v>
      </c>
      <c r="AS30" s="216">
        <f t="shared" si="23"/>
        <v>0</v>
      </c>
      <c r="AT30" s="214">
        <f t="shared" si="24"/>
        <v>0</v>
      </c>
      <c r="AV30" s="214">
        <f t="shared" si="25"/>
        <v>0</v>
      </c>
      <c r="AW30" s="214">
        <f>IF(AND($E30&gt;0,$F30&gt;0),'2. Datu ievade'!AL32,0)</f>
        <v>0</v>
      </c>
      <c r="AY30" s="214">
        <f t="shared" si="26"/>
        <v>0</v>
      </c>
      <c r="AZ30" s="214">
        <f>IF(AND($E30&gt;0,$F30&gt;0),'2. Datu ievade'!AM32,0)</f>
        <v>0</v>
      </c>
      <c r="BB30" s="214">
        <f t="shared" si="27"/>
        <v>0</v>
      </c>
      <c r="BC30" s="214">
        <f>IF(AND($E30&gt;0,$F30&gt;0),'2. Datu ievade'!AN32,0)</f>
        <v>0</v>
      </c>
    </row>
    <row r="31" spans="2:55" s="205" customFormat="1" x14ac:dyDescent="0.25">
      <c r="B31" s="320"/>
      <c r="C31" s="296" t="str">
        <f>'2. Datu ievade'!C33:D33</f>
        <v>transporta infrastruktūras teritorija</v>
      </c>
      <c r="D31" s="297"/>
      <c r="E31" s="213">
        <f>'2. Datu ievade'!E33</f>
        <v>1</v>
      </c>
      <c r="F31" s="214">
        <f>'2. Datu ievade'!F33</f>
        <v>7.52</v>
      </c>
      <c r="H31" s="215">
        <f>IF(AND($E31&gt;0,$F31&gt;0),'2. Datu ievade'!AG33,0)</f>
        <v>1</v>
      </c>
      <c r="I31" s="216">
        <f t="shared" si="0"/>
        <v>9.2495999999999992</v>
      </c>
      <c r="J31" s="214">
        <f t="shared" si="1"/>
        <v>7.52</v>
      </c>
      <c r="K31" s="266">
        <f>IF(H31&gt;0,'3. Finanšu-statistiskās konst.'!C$31*'3. Finanšu-statistiskās konst.'!$C$6,0)</f>
        <v>1.23</v>
      </c>
      <c r="L31" s="214">
        <f t="shared" si="2"/>
        <v>0.61875094510812045</v>
      </c>
      <c r="M31" s="216">
        <f t="shared" si="3"/>
        <v>4.6530071072130657</v>
      </c>
      <c r="N31" s="214">
        <f t="shared" si="4"/>
        <v>0.61875094510812045</v>
      </c>
      <c r="P31" s="215">
        <f>IF(AND($E31&gt;0,$F31&gt;0),'2. Datu ievade'!AH33,0)</f>
        <v>2</v>
      </c>
      <c r="Q31" s="216">
        <f t="shared" si="5"/>
        <v>13460.048000000001</v>
      </c>
      <c r="R31" s="214">
        <f t="shared" si="6"/>
        <v>15.04</v>
      </c>
      <c r="S31" s="214">
        <f>IF(P31&gt;0,'3. Finanšu-statistiskās konst.'!$C$33*'3. Finanšu-statistiskās konst.'!$C$6,0)</f>
        <v>1789.9</v>
      </c>
      <c r="T31" s="214">
        <f t="shared" si="7"/>
        <v>544.61136686363432</v>
      </c>
      <c r="U31" s="216">
        <f t="shared" si="8"/>
        <v>8190.9549576290592</v>
      </c>
      <c r="V31" s="216">
        <f t="shared" si="9"/>
        <v>1089.2227337272686</v>
      </c>
      <c r="X31" s="215">
        <f>IF(AND($E31&gt;0,$F31&gt;0),'2. Datu ievade'!AI33,0)</f>
        <v>0</v>
      </c>
      <c r="Y31" s="216">
        <f t="shared" si="10"/>
        <v>0</v>
      </c>
      <c r="Z31" s="214">
        <f t="shared" si="11"/>
        <v>0</v>
      </c>
      <c r="AA31" s="214">
        <f>IF(X31&gt;0,'3. Finanšu-statistiskās konst.'!$C$34*'3. Finanšu-statistiskās konst.'!$C$6,0)</f>
        <v>0</v>
      </c>
      <c r="AB31" s="214">
        <f t="shared" si="12"/>
        <v>0</v>
      </c>
      <c r="AC31" s="216">
        <f t="shared" si="13"/>
        <v>0</v>
      </c>
      <c r="AD31" s="214">
        <f t="shared" si="14"/>
        <v>0</v>
      </c>
      <c r="AF31" s="215">
        <f>IF(AND($E31&gt;0,$F31&gt;0),'2. Datu ievade'!AJ33,0)</f>
        <v>0</v>
      </c>
      <c r="AG31" s="216">
        <f t="shared" si="15"/>
        <v>0</v>
      </c>
      <c r="AH31" s="214">
        <f t="shared" si="16"/>
        <v>0</v>
      </c>
      <c r="AI31" s="214">
        <f>IF(AF31&gt;0,'3. Finanšu-statistiskās konst.'!$C$35*'3. Finanšu-statistiskās konst.'!$C$6,0)</f>
        <v>0</v>
      </c>
      <c r="AJ31" s="214">
        <f t="shared" si="17"/>
        <v>0</v>
      </c>
      <c r="AK31" s="216">
        <f t="shared" si="18"/>
        <v>0</v>
      </c>
      <c r="AL31" s="214">
        <f t="shared" si="19"/>
        <v>0</v>
      </c>
      <c r="AN31" s="215">
        <f>IF(AND($E31&gt;0,$F31&gt;0),'2. Datu ievade'!AK33,0)</f>
        <v>0</v>
      </c>
      <c r="AO31" s="216">
        <f t="shared" si="20"/>
        <v>0</v>
      </c>
      <c r="AP31" s="214">
        <f t="shared" si="21"/>
        <v>0</v>
      </c>
      <c r="AQ31" s="214">
        <f>IF(AN31&gt;0,'3. Finanšu-statistiskās konst.'!$C$36*'3. Finanšu-statistiskās konst.'!$C$6,0)</f>
        <v>0</v>
      </c>
      <c r="AR31" s="214">
        <f t="shared" si="22"/>
        <v>0</v>
      </c>
      <c r="AS31" s="216">
        <f t="shared" si="23"/>
        <v>0</v>
      </c>
      <c r="AT31" s="214">
        <f t="shared" si="24"/>
        <v>0</v>
      </c>
      <c r="AV31" s="214">
        <f t="shared" si="25"/>
        <v>0</v>
      </c>
      <c r="AW31" s="214">
        <f>IF(AND($E31&gt;0,$F31&gt;0),'2. Datu ievade'!AL33,0)</f>
        <v>0</v>
      </c>
      <c r="AY31" s="214">
        <f t="shared" si="26"/>
        <v>0</v>
      </c>
      <c r="AZ31" s="214">
        <f>IF(AND($E31&gt;0,$F31&gt;0),'2. Datu ievade'!AM33,0)</f>
        <v>0</v>
      </c>
      <c r="BB31" s="214">
        <f t="shared" si="27"/>
        <v>0</v>
      </c>
      <c r="BC31" s="214">
        <f>IF(AND($E31&gt;0,$F31&gt;0),'2. Datu ievade'!AN33,0)</f>
        <v>0</v>
      </c>
    </row>
    <row r="32" spans="2:55" s="205" customFormat="1" ht="14.25" customHeight="1" x14ac:dyDescent="0.25">
      <c r="B32" s="320"/>
      <c r="C32" s="296" t="str">
        <f>'2. Datu ievade'!C34:D34</f>
        <v>Lietotāja definēta papildus ģeotelpiskā vienība (citi apbūves/urbānu teritoriju tipi)</v>
      </c>
      <c r="D32" s="297"/>
      <c r="E32" s="213">
        <f>'2. Datu ievade'!E34</f>
        <v>0</v>
      </c>
      <c r="F32" s="214">
        <f>'2. Datu ievade'!F34</f>
        <v>0</v>
      </c>
      <c r="H32" s="215">
        <f>IF(AND($E32&gt;0,$F32&gt;0),'2. Datu ievade'!AG34,0)</f>
        <v>0</v>
      </c>
      <c r="I32" s="216">
        <f t="shared" si="0"/>
        <v>0</v>
      </c>
      <c r="J32" s="214">
        <f t="shared" si="1"/>
        <v>0</v>
      </c>
      <c r="K32" s="266">
        <f>IF(H32&gt;0,'3. Finanšu-statistiskās konst.'!C$31*'3. Finanšu-statistiskās konst.'!$C$6,0)</f>
        <v>0</v>
      </c>
      <c r="L32" s="214">
        <f t="shared" si="2"/>
        <v>0</v>
      </c>
      <c r="M32" s="216">
        <f t="shared" si="3"/>
        <v>0</v>
      </c>
      <c r="N32" s="214">
        <f t="shared" si="4"/>
        <v>0</v>
      </c>
      <c r="P32" s="215">
        <f>IF(AND($E32&gt;0,$F32&gt;0),'2. Datu ievade'!AH34,0)</f>
        <v>0</v>
      </c>
      <c r="Q32" s="216">
        <f t="shared" si="5"/>
        <v>0</v>
      </c>
      <c r="R32" s="214">
        <f t="shared" si="6"/>
        <v>0</v>
      </c>
      <c r="S32" s="214">
        <f>IF(P32&gt;0,'3. Finanšu-statistiskās konst.'!$C$33*'3. Finanšu-statistiskās konst.'!$C$6,0)</f>
        <v>0</v>
      </c>
      <c r="T32" s="214">
        <f t="shared" si="7"/>
        <v>0</v>
      </c>
      <c r="U32" s="216">
        <f t="shared" si="8"/>
        <v>0</v>
      </c>
      <c r="V32" s="216">
        <f t="shared" si="9"/>
        <v>0</v>
      </c>
      <c r="X32" s="215">
        <f>IF(AND($E32&gt;0,$F32&gt;0),'2. Datu ievade'!AI34,0)</f>
        <v>0</v>
      </c>
      <c r="Y32" s="216">
        <f t="shared" si="10"/>
        <v>0</v>
      </c>
      <c r="Z32" s="214">
        <f t="shared" si="11"/>
        <v>0</v>
      </c>
      <c r="AA32" s="214">
        <f>IF(X32&gt;0,'3. Finanšu-statistiskās konst.'!$C$34*'3. Finanšu-statistiskās konst.'!$C$6,0)</f>
        <v>0</v>
      </c>
      <c r="AB32" s="214">
        <f t="shared" si="12"/>
        <v>0</v>
      </c>
      <c r="AC32" s="216">
        <f t="shared" si="13"/>
        <v>0</v>
      </c>
      <c r="AD32" s="214">
        <f t="shared" si="14"/>
        <v>0</v>
      </c>
      <c r="AF32" s="215">
        <f>IF(AND($E32&gt;0,$F32&gt;0),'2. Datu ievade'!AJ34,0)</f>
        <v>0</v>
      </c>
      <c r="AG32" s="216">
        <f t="shared" si="15"/>
        <v>0</v>
      </c>
      <c r="AH32" s="214">
        <f t="shared" si="16"/>
        <v>0</v>
      </c>
      <c r="AI32" s="214">
        <f>IF(AF32&gt;0,'3. Finanšu-statistiskās konst.'!$C$35*'3. Finanšu-statistiskās konst.'!$C$6,0)</f>
        <v>0</v>
      </c>
      <c r="AJ32" s="214">
        <f t="shared" si="17"/>
        <v>0</v>
      </c>
      <c r="AK32" s="216">
        <f t="shared" si="18"/>
        <v>0</v>
      </c>
      <c r="AL32" s="214">
        <f t="shared" si="19"/>
        <v>0</v>
      </c>
      <c r="AN32" s="215">
        <f>IF(AND($E32&gt;0,$F32&gt;0),'2. Datu ievade'!AK34,0)</f>
        <v>0</v>
      </c>
      <c r="AO32" s="216">
        <f t="shared" si="20"/>
        <v>0</v>
      </c>
      <c r="AP32" s="214">
        <f t="shared" si="21"/>
        <v>0</v>
      </c>
      <c r="AQ32" s="214">
        <f>IF(AN32&gt;0,'3. Finanšu-statistiskās konst.'!$C$36*'3. Finanšu-statistiskās konst.'!$C$6,0)</f>
        <v>0</v>
      </c>
      <c r="AR32" s="214">
        <f t="shared" si="22"/>
        <v>0</v>
      </c>
      <c r="AS32" s="216">
        <f t="shared" si="23"/>
        <v>0</v>
      </c>
      <c r="AT32" s="214">
        <f t="shared" si="24"/>
        <v>0</v>
      </c>
      <c r="AV32" s="214">
        <f t="shared" si="25"/>
        <v>0</v>
      </c>
      <c r="AW32" s="214">
        <f>IF(AND($E32&gt;0,$F32&gt;0),'2. Datu ievade'!AL34,0)</f>
        <v>0</v>
      </c>
      <c r="AY32" s="214">
        <f t="shared" si="26"/>
        <v>0</v>
      </c>
      <c r="AZ32" s="214">
        <f>IF(AND($E32&gt;0,$F32&gt;0),'2. Datu ievade'!AM34,0)</f>
        <v>0</v>
      </c>
      <c r="BB32" s="214">
        <f t="shared" si="27"/>
        <v>0</v>
      </c>
      <c r="BC32" s="214">
        <f>IF(AND($E32&gt;0,$F32&gt;0),'2. Datu ievade'!AN34,0)</f>
        <v>0</v>
      </c>
    </row>
    <row r="33" spans="1:55" ht="14.25" customHeight="1" x14ac:dyDescent="0.25">
      <c r="A33" s="205"/>
      <c r="B33" s="320"/>
      <c r="C33" s="296" t="str">
        <f>'2. Datu ievade'!C35:D35</f>
        <v>Lietotāja definēta papildus ģeotelpiskā vienība (citi apbūves/urbānu teritoriju tipi)</v>
      </c>
      <c r="D33" s="297"/>
      <c r="E33" s="213">
        <f>'2. Datu ievade'!E35</f>
        <v>0</v>
      </c>
      <c r="F33" s="214">
        <f>'2. Datu ievade'!F35</f>
        <v>0</v>
      </c>
      <c r="H33" s="215">
        <f>IF(AND($E33&gt;0,$F33&gt;0),'2. Datu ievade'!AG35,0)</f>
        <v>0</v>
      </c>
      <c r="I33" s="216">
        <f t="shared" si="0"/>
        <v>0</v>
      </c>
      <c r="J33" s="214">
        <f t="shared" si="1"/>
        <v>0</v>
      </c>
      <c r="K33" s="266">
        <f>IF(H33&gt;0,'3. Finanšu-statistiskās konst.'!C$31*'3. Finanšu-statistiskās konst.'!$C$6,0)</f>
        <v>0</v>
      </c>
      <c r="L33" s="214">
        <f t="shared" si="2"/>
        <v>0</v>
      </c>
      <c r="M33" s="216">
        <f t="shared" si="3"/>
        <v>0</v>
      </c>
      <c r="N33" s="214">
        <f t="shared" si="4"/>
        <v>0</v>
      </c>
      <c r="P33" s="215">
        <f>IF(AND($E33&gt;0,$F33&gt;0),'2. Datu ievade'!AH35,0)</f>
        <v>0</v>
      </c>
      <c r="Q33" s="216">
        <f t="shared" si="5"/>
        <v>0</v>
      </c>
      <c r="R33" s="214">
        <f t="shared" si="6"/>
        <v>0</v>
      </c>
      <c r="S33" s="214">
        <f>IF(P33&gt;0,'3. Finanšu-statistiskās konst.'!$C$33*'3. Finanšu-statistiskās konst.'!$C$6,0)</f>
        <v>0</v>
      </c>
      <c r="T33" s="214">
        <f t="shared" si="7"/>
        <v>0</v>
      </c>
      <c r="U33" s="216">
        <f t="shared" si="8"/>
        <v>0</v>
      </c>
      <c r="V33" s="216">
        <f t="shared" si="9"/>
        <v>0</v>
      </c>
      <c r="X33" s="215">
        <f>IF(AND($E33&gt;0,$F33&gt;0),'2. Datu ievade'!AI35,0)</f>
        <v>0</v>
      </c>
      <c r="Y33" s="216">
        <f t="shared" si="10"/>
        <v>0</v>
      </c>
      <c r="Z33" s="214">
        <f t="shared" si="11"/>
        <v>0</v>
      </c>
      <c r="AA33" s="214">
        <f>IF(X33&gt;0,'3. Finanšu-statistiskās konst.'!$C$34*'3. Finanšu-statistiskās konst.'!$C$6,0)</f>
        <v>0</v>
      </c>
      <c r="AB33" s="214">
        <f t="shared" si="12"/>
        <v>0</v>
      </c>
      <c r="AC33" s="216">
        <f t="shared" si="13"/>
        <v>0</v>
      </c>
      <c r="AD33" s="214">
        <f t="shared" si="14"/>
        <v>0</v>
      </c>
      <c r="AF33" s="215">
        <f>IF(AND($E33&gt;0,$F33&gt;0),'2. Datu ievade'!AJ35,0)</f>
        <v>0</v>
      </c>
      <c r="AG33" s="216">
        <f t="shared" si="15"/>
        <v>0</v>
      </c>
      <c r="AH33" s="214">
        <f t="shared" si="16"/>
        <v>0</v>
      </c>
      <c r="AI33" s="214">
        <f>IF(AF33&gt;0,'3. Finanšu-statistiskās konst.'!$C$35*'3. Finanšu-statistiskās konst.'!$C$6,0)</f>
        <v>0</v>
      </c>
      <c r="AJ33" s="214">
        <f t="shared" si="17"/>
        <v>0</v>
      </c>
      <c r="AK33" s="216">
        <f t="shared" si="18"/>
        <v>0</v>
      </c>
      <c r="AL33" s="214">
        <f t="shared" si="19"/>
        <v>0</v>
      </c>
      <c r="AN33" s="215">
        <f>IF(AND($E33&gt;0,$F33&gt;0),'2. Datu ievade'!AK35,0)</f>
        <v>0</v>
      </c>
      <c r="AO33" s="216">
        <f t="shared" si="20"/>
        <v>0</v>
      </c>
      <c r="AP33" s="214">
        <f t="shared" si="21"/>
        <v>0</v>
      </c>
      <c r="AQ33" s="214">
        <f>IF(AN33&gt;0,'3. Finanšu-statistiskās konst.'!$C$36*'3. Finanšu-statistiskās konst.'!$C$6,0)</f>
        <v>0</v>
      </c>
      <c r="AR33" s="214">
        <f t="shared" si="22"/>
        <v>0</v>
      </c>
      <c r="AS33" s="216">
        <f t="shared" si="23"/>
        <v>0</v>
      </c>
      <c r="AT33" s="214">
        <f t="shared" si="24"/>
        <v>0</v>
      </c>
      <c r="AV33" s="214">
        <f t="shared" si="25"/>
        <v>0</v>
      </c>
      <c r="AW33" s="214">
        <f>IF(AND($E33&gt;0,$F33&gt;0),'2. Datu ievade'!AL35,0)</f>
        <v>0</v>
      </c>
      <c r="AY33" s="214">
        <f t="shared" si="26"/>
        <v>0</v>
      </c>
      <c r="AZ33" s="214">
        <f>IF(AND($E33&gt;0,$F33&gt;0),'2. Datu ievade'!AM35,0)</f>
        <v>0</v>
      </c>
      <c r="BB33" s="214">
        <f t="shared" si="27"/>
        <v>0</v>
      </c>
      <c r="BC33" s="214">
        <f>IF(AND($E33&gt;0,$F33&gt;0),'2. Datu ievade'!AN35,0)</f>
        <v>0</v>
      </c>
    </row>
    <row r="34" spans="1:55" ht="14.25" customHeight="1" x14ac:dyDescent="0.25">
      <c r="A34" s="205"/>
      <c r="B34" s="321"/>
      <c r="C34" s="296" t="str">
        <f>'2. Datu ievade'!C36:D36</f>
        <v>Lietotāja definēta papildus ģeotelpiskā vienība (citi apbūves/urbānu teritoriju tipi)</v>
      </c>
      <c r="D34" s="297"/>
      <c r="E34" s="213">
        <f>'2. Datu ievade'!E36</f>
        <v>0</v>
      </c>
      <c r="F34" s="214">
        <f>'2. Datu ievade'!F36</f>
        <v>0</v>
      </c>
      <c r="H34" s="215">
        <f>IF(AND($E34&gt;0,$F34&gt;0),'2. Datu ievade'!AG36,0)</f>
        <v>0</v>
      </c>
      <c r="I34" s="216">
        <f t="shared" si="0"/>
        <v>0</v>
      </c>
      <c r="J34" s="214">
        <f t="shared" si="1"/>
        <v>0</v>
      </c>
      <c r="K34" s="266">
        <f>IF(H34&gt;0,'3. Finanšu-statistiskās konst.'!C$31*'3. Finanšu-statistiskās konst.'!$C$6,0)</f>
        <v>0</v>
      </c>
      <c r="L34" s="214">
        <f t="shared" si="2"/>
        <v>0</v>
      </c>
      <c r="M34" s="216">
        <f t="shared" si="3"/>
        <v>0</v>
      </c>
      <c r="N34" s="214">
        <f t="shared" si="4"/>
        <v>0</v>
      </c>
      <c r="P34" s="215">
        <f>IF(AND($E34&gt;0,$F34&gt;0),'2. Datu ievade'!AH36,0)</f>
        <v>0</v>
      </c>
      <c r="Q34" s="216">
        <f t="shared" si="5"/>
        <v>0</v>
      </c>
      <c r="R34" s="214">
        <f t="shared" si="6"/>
        <v>0</v>
      </c>
      <c r="S34" s="214">
        <f>IF(P34&gt;0,'3. Finanšu-statistiskās konst.'!$C$33*'3. Finanšu-statistiskās konst.'!$C$6,0)</f>
        <v>0</v>
      </c>
      <c r="T34" s="214">
        <f t="shared" si="7"/>
        <v>0</v>
      </c>
      <c r="U34" s="216">
        <f t="shared" si="8"/>
        <v>0</v>
      </c>
      <c r="V34" s="216">
        <f t="shared" si="9"/>
        <v>0</v>
      </c>
      <c r="X34" s="215">
        <f>IF(AND($E34&gt;0,$F34&gt;0),'2. Datu ievade'!AI36,0)</f>
        <v>0</v>
      </c>
      <c r="Y34" s="216">
        <f t="shared" si="10"/>
        <v>0</v>
      </c>
      <c r="Z34" s="214">
        <f t="shared" si="11"/>
        <v>0</v>
      </c>
      <c r="AA34" s="214">
        <f>IF(X34&gt;0,'3. Finanšu-statistiskās konst.'!$C$34*'3. Finanšu-statistiskās konst.'!$C$6,0)</f>
        <v>0</v>
      </c>
      <c r="AB34" s="214">
        <f t="shared" si="12"/>
        <v>0</v>
      </c>
      <c r="AC34" s="216">
        <f t="shared" si="13"/>
        <v>0</v>
      </c>
      <c r="AD34" s="214">
        <f t="shared" si="14"/>
        <v>0</v>
      </c>
      <c r="AF34" s="215">
        <f>IF(AND($E34&gt;0,$F34&gt;0),'2. Datu ievade'!AJ36,0)</f>
        <v>0</v>
      </c>
      <c r="AG34" s="216">
        <f t="shared" si="15"/>
        <v>0</v>
      </c>
      <c r="AH34" s="214">
        <f t="shared" si="16"/>
        <v>0</v>
      </c>
      <c r="AI34" s="214">
        <f>IF(AF34&gt;0,'3. Finanšu-statistiskās konst.'!$C$35*'3. Finanšu-statistiskās konst.'!$C$6,0)</f>
        <v>0</v>
      </c>
      <c r="AJ34" s="214">
        <f t="shared" si="17"/>
        <v>0</v>
      </c>
      <c r="AK34" s="216">
        <f t="shared" si="18"/>
        <v>0</v>
      </c>
      <c r="AL34" s="214">
        <f t="shared" si="19"/>
        <v>0</v>
      </c>
      <c r="AN34" s="215">
        <f>IF(AND($E34&gt;0,$F34&gt;0),'2. Datu ievade'!AK36,0)</f>
        <v>0</v>
      </c>
      <c r="AO34" s="216">
        <f t="shared" si="20"/>
        <v>0</v>
      </c>
      <c r="AP34" s="214">
        <f t="shared" si="21"/>
        <v>0</v>
      </c>
      <c r="AQ34" s="214">
        <f>IF(AN34&gt;0,'3. Finanšu-statistiskās konst.'!$C$36*'3. Finanšu-statistiskās konst.'!$C$6,0)</f>
        <v>0</v>
      </c>
      <c r="AR34" s="214">
        <f t="shared" si="22"/>
        <v>0</v>
      </c>
      <c r="AS34" s="216">
        <f t="shared" si="23"/>
        <v>0</v>
      </c>
      <c r="AT34" s="214">
        <f t="shared" si="24"/>
        <v>0</v>
      </c>
      <c r="AV34" s="214">
        <f t="shared" si="25"/>
        <v>0</v>
      </c>
      <c r="AW34" s="214">
        <f>IF(AND($E34&gt;0,$F34&gt;0),'2. Datu ievade'!AL36,0)</f>
        <v>0</v>
      </c>
      <c r="AY34" s="214">
        <f t="shared" si="26"/>
        <v>0</v>
      </c>
      <c r="AZ34" s="214">
        <f>IF(AND($E34&gt;0,$F34&gt;0),'2. Datu ievade'!AM36,0)</f>
        <v>0</v>
      </c>
      <c r="BB34" s="214">
        <f t="shared" si="27"/>
        <v>0</v>
      </c>
      <c r="BC34" s="214">
        <f>IF(AND($E34&gt;0,$F34&gt;0),'2. Datu ievade'!AN36,0)</f>
        <v>0</v>
      </c>
    </row>
    <row r="35" spans="1:55" x14ac:dyDescent="0.25">
      <c r="A35" s="205"/>
      <c r="B35" s="298" t="str">
        <f>'2. Datu ievade'!B37:D37</f>
        <v xml:space="preserve">1. lietotāja definēta papildus ģeotelpiskā vienība ekosistēmas/apakšsistēmas līmenī*  </v>
      </c>
      <c r="C35" s="299"/>
      <c r="D35" s="300"/>
      <c r="E35" s="213">
        <f>'2. Datu ievade'!E37</f>
        <v>0</v>
      </c>
      <c r="F35" s="214">
        <f>'2. Datu ievade'!F37</f>
        <v>0</v>
      </c>
      <c r="H35" s="215">
        <f>IF(AND($E35&gt;0,$F35&gt;0),'2. Datu ievade'!AG37,0)</f>
        <v>0</v>
      </c>
      <c r="I35" s="216">
        <f t="shared" si="0"/>
        <v>0</v>
      </c>
      <c r="J35" s="214">
        <f t="shared" si="1"/>
        <v>0</v>
      </c>
      <c r="K35" s="266">
        <f>IF(H35&gt;0,'3. Finanšu-statistiskās konst.'!C$31*'3. Finanšu-statistiskās konst.'!$C$6,0)</f>
        <v>0</v>
      </c>
      <c r="L35" s="214">
        <f t="shared" si="2"/>
        <v>0</v>
      </c>
      <c r="M35" s="216">
        <f t="shared" si="3"/>
        <v>0</v>
      </c>
      <c r="N35" s="214">
        <f t="shared" si="4"/>
        <v>0</v>
      </c>
      <c r="P35" s="215">
        <f>IF(AND($E35&gt;0,$F35&gt;0),'2. Datu ievade'!AH37,0)</f>
        <v>0</v>
      </c>
      <c r="Q35" s="216">
        <f t="shared" si="5"/>
        <v>0</v>
      </c>
      <c r="R35" s="214">
        <f t="shared" si="6"/>
        <v>0</v>
      </c>
      <c r="S35" s="214">
        <f>IF(P35&gt;0,'3. Finanšu-statistiskās konst.'!$C$33*'3. Finanšu-statistiskās konst.'!$C$6,0)</f>
        <v>0</v>
      </c>
      <c r="T35" s="214">
        <f t="shared" si="7"/>
        <v>0</v>
      </c>
      <c r="U35" s="216">
        <f t="shared" si="8"/>
        <v>0</v>
      </c>
      <c r="V35" s="216">
        <f t="shared" si="9"/>
        <v>0</v>
      </c>
      <c r="X35" s="215">
        <f>IF(AND($E35&gt;0,$F35&gt;0),'2. Datu ievade'!AI37,0)</f>
        <v>0</v>
      </c>
      <c r="Y35" s="216">
        <f t="shared" si="10"/>
        <v>0</v>
      </c>
      <c r="Z35" s="214">
        <f t="shared" si="11"/>
        <v>0</v>
      </c>
      <c r="AA35" s="214">
        <f>IF(X35&gt;0,'3. Finanšu-statistiskās konst.'!$C$34*'3. Finanšu-statistiskās konst.'!$C$6,0)</f>
        <v>0</v>
      </c>
      <c r="AB35" s="214">
        <f t="shared" si="12"/>
        <v>0</v>
      </c>
      <c r="AC35" s="216">
        <f t="shared" si="13"/>
        <v>0</v>
      </c>
      <c r="AD35" s="214">
        <f t="shared" si="14"/>
        <v>0</v>
      </c>
      <c r="AF35" s="215">
        <f>IF(AND($E35&gt;0,$F35&gt;0),'2. Datu ievade'!AJ37,0)</f>
        <v>0</v>
      </c>
      <c r="AG35" s="216">
        <f t="shared" si="15"/>
        <v>0</v>
      </c>
      <c r="AH35" s="214">
        <f t="shared" si="16"/>
        <v>0</v>
      </c>
      <c r="AI35" s="214">
        <f>IF(AF35&gt;0,'3. Finanšu-statistiskās konst.'!$C$35*'3. Finanšu-statistiskās konst.'!$C$6,0)</f>
        <v>0</v>
      </c>
      <c r="AJ35" s="214">
        <f t="shared" si="17"/>
        <v>0</v>
      </c>
      <c r="AK35" s="216">
        <f t="shared" si="18"/>
        <v>0</v>
      </c>
      <c r="AL35" s="214">
        <f t="shared" si="19"/>
        <v>0</v>
      </c>
      <c r="AN35" s="215">
        <f>IF(AND($E35&gt;0,$F35&gt;0),'2. Datu ievade'!AK37,0)</f>
        <v>0</v>
      </c>
      <c r="AO35" s="216">
        <f t="shared" si="20"/>
        <v>0</v>
      </c>
      <c r="AP35" s="214">
        <f t="shared" si="21"/>
        <v>0</v>
      </c>
      <c r="AQ35" s="214">
        <f>IF(AN35&gt;0,'3. Finanšu-statistiskās konst.'!$C$36*'3. Finanšu-statistiskās konst.'!$C$6,0)</f>
        <v>0</v>
      </c>
      <c r="AR35" s="214">
        <f t="shared" si="22"/>
        <v>0</v>
      </c>
      <c r="AS35" s="216">
        <f t="shared" si="23"/>
        <v>0</v>
      </c>
      <c r="AT35" s="214">
        <f t="shared" si="24"/>
        <v>0</v>
      </c>
      <c r="AV35" s="214">
        <f t="shared" si="25"/>
        <v>0</v>
      </c>
      <c r="AW35" s="214">
        <f>IF(AND($E35&gt;0,$F35&gt;0),'2. Datu ievade'!AL37,0)</f>
        <v>0</v>
      </c>
      <c r="AY35" s="214">
        <f t="shared" si="26"/>
        <v>0</v>
      </c>
      <c r="AZ35" s="214">
        <f>IF(AND($E35&gt;0,$F35&gt;0),'2. Datu ievade'!AM37,0)</f>
        <v>0</v>
      </c>
      <c r="BB35" s="214">
        <f t="shared" si="27"/>
        <v>0</v>
      </c>
      <c r="BC35" s="214">
        <f>IF(AND($E35&gt;0,$F35&gt;0),'2. Datu ievade'!AN37,0)</f>
        <v>0</v>
      </c>
    </row>
    <row r="36" spans="1:55" x14ac:dyDescent="0.25">
      <c r="A36" s="205"/>
      <c r="B36" s="298" t="str">
        <f>'2. Datu ievade'!B38:D38</f>
        <v xml:space="preserve">2. lietotāja definēta papildus ģeotelpiskā vienība ekosistēmas/apakšsistēmas līmenī*  </v>
      </c>
      <c r="C36" s="299"/>
      <c r="D36" s="300"/>
      <c r="E36" s="213">
        <f>'2. Datu ievade'!E38</f>
        <v>0</v>
      </c>
      <c r="F36" s="214">
        <f>'2. Datu ievade'!F38</f>
        <v>0</v>
      </c>
      <c r="H36" s="215">
        <f>IF(AND($E36&gt;0,$F36&gt;0),'2. Datu ievade'!AG38,0)</f>
        <v>0</v>
      </c>
      <c r="I36" s="216">
        <f t="shared" si="0"/>
        <v>0</v>
      </c>
      <c r="J36" s="214">
        <f t="shared" si="1"/>
        <v>0</v>
      </c>
      <c r="K36" s="266">
        <f>IF(H36&gt;0,'3. Finanšu-statistiskās konst.'!C$31*'3. Finanšu-statistiskās konst.'!$C$6,0)</f>
        <v>0</v>
      </c>
      <c r="L36" s="214">
        <f t="shared" si="2"/>
        <v>0</v>
      </c>
      <c r="M36" s="216">
        <f t="shared" si="3"/>
        <v>0</v>
      </c>
      <c r="N36" s="214">
        <f t="shared" si="4"/>
        <v>0</v>
      </c>
      <c r="P36" s="215">
        <f>IF(AND($E36&gt;0,$F36&gt;0),'2. Datu ievade'!AH38,0)</f>
        <v>0</v>
      </c>
      <c r="Q36" s="216">
        <f t="shared" si="5"/>
        <v>0</v>
      </c>
      <c r="R36" s="214">
        <f t="shared" si="6"/>
        <v>0</v>
      </c>
      <c r="S36" s="214">
        <f>IF(P36&gt;0,'3. Finanšu-statistiskās konst.'!$C$33*'3. Finanšu-statistiskās konst.'!$C$6,0)</f>
        <v>0</v>
      </c>
      <c r="T36" s="214">
        <f t="shared" si="7"/>
        <v>0</v>
      </c>
      <c r="U36" s="216">
        <f t="shared" si="8"/>
        <v>0</v>
      </c>
      <c r="V36" s="216">
        <f t="shared" si="9"/>
        <v>0</v>
      </c>
      <c r="X36" s="215">
        <f>IF(AND($E36&gt;0,$F36&gt;0),'2. Datu ievade'!AI38,0)</f>
        <v>0</v>
      </c>
      <c r="Y36" s="216">
        <f t="shared" si="10"/>
        <v>0</v>
      </c>
      <c r="Z36" s="214">
        <f t="shared" si="11"/>
        <v>0</v>
      </c>
      <c r="AA36" s="214">
        <f>IF(X36&gt;0,'3. Finanšu-statistiskās konst.'!$C$34*'3. Finanšu-statistiskās konst.'!$C$6,0)</f>
        <v>0</v>
      </c>
      <c r="AB36" s="214">
        <f t="shared" si="12"/>
        <v>0</v>
      </c>
      <c r="AC36" s="216">
        <f t="shared" si="13"/>
        <v>0</v>
      </c>
      <c r="AD36" s="214">
        <f t="shared" si="14"/>
        <v>0</v>
      </c>
      <c r="AF36" s="215">
        <f>IF(AND($E36&gt;0,$F36&gt;0),'2. Datu ievade'!AJ38,0)</f>
        <v>0</v>
      </c>
      <c r="AG36" s="216">
        <f t="shared" si="15"/>
        <v>0</v>
      </c>
      <c r="AH36" s="214">
        <f t="shared" si="16"/>
        <v>0</v>
      </c>
      <c r="AI36" s="214">
        <f>IF(AF36&gt;0,'3. Finanšu-statistiskās konst.'!$C$35*'3. Finanšu-statistiskās konst.'!$C$6,0)</f>
        <v>0</v>
      </c>
      <c r="AJ36" s="214">
        <f t="shared" si="17"/>
        <v>0</v>
      </c>
      <c r="AK36" s="216">
        <f t="shared" si="18"/>
        <v>0</v>
      </c>
      <c r="AL36" s="214">
        <f t="shared" si="19"/>
        <v>0</v>
      </c>
      <c r="AN36" s="215">
        <f>IF(AND($E36&gt;0,$F36&gt;0),'2. Datu ievade'!AK38,0)</f>
        <v>0</v>
      </c>
      <c r="AO36" s="216">
        <f t="shared" si="20"/>
        <v>0</v>
      </c>
      <c r="AP36" s="214">
        <f t="shared" si="21"/>
        <v>0</v>
      </c>
      <c r="AQ36" s="214">
        <f>IF(AN36&gt;0,'3. Finanšu-statistiskās konst.'!$C$36*'3. Finanšu-statistiskās konst.'!$C$6,0)</f>
        <v>0</v>
      </c>
      <c r="AR36" s="214">
        <f t="shared" si="22"/>
        <v>0</v>
      </c>
      <c r="AS36" s="216">
        <f t="shared" si="23"/>
        <v>0</v>
      </c>
      <c r="AT36" s="214">
        <f t="shared" si="24"/>
        <v>0</v>
      </c>
      <c r="AV36" s="214">
        <f t="shared" si="25"/>
        <v>0</v>
      </c>
      <c r="AW36" s="214">
        <f>IF(AND($E36&gt;0,$F36&gt;0),'2. Datu ievade'!AL38,0)</f>
        <v>0</v>
      </c>
      <c r="AY36" s="214">
        <f t="shared" si="26"/>
        <v>0</v>
      </c>
      <c r="AZ36" s="214">
        <f>IF(AND($E36&gt;0,$F36&gt;0),'2. Datu ievade'!AM38,0)</f>
        <v>0</v>
      </c>
      <c r="BB36" s="214">
        <f t="shared" si="27"/>
        <v>0</v>
      </c>
      <c r="BC36" s="214">
        <f>IF(AND($E36&gt;0,$F36&gt;0),'2. Datu ievade'!AN38,0)</f>
        <v>0</v>
      </c>
    </row>
    <row r="37" spans="1:55" x14ac:dyDescent="0.25">
      <c r="A37" s="205"/>
      <c r="B37" s="298" t="str">
        <f>'2. Datu ievade'!B39:D39</f>
        <v xml:space="preserve">3. lietotāja definēta papildus ģeotelpiskā vienība ekosistēmas/apakšsistēmas līmenī*  </v>
      </c>
      <c r="C37" s="299"/>
      <c r="D37" s="300"/>
      <c r="E37" s="213">
        <f>'2. Datu ievade'!E39</f>
        <v>0</v>
      </c>
      <c r="F37" s="214">
        <f>'2. Datu ievade'!F39</f>
        <v>0</v>
      </c>
      <c r="H37" s="215">
        <f>IF(AND($E37&gt;0,$F37&gt;0),'2. Datu ievade'!AG39,0)</f>
        <v>0</v>
      </c>
      <c r="I37" s="216">
        <f t="shared" si="0"/>
        <v>0</v>
      </c>
      <c r="J37" s="214">
        <f t="shared" si="1"/>
        <v>0</v>
      </c>
      <c r="K37" s="266">
        <f>IF(H37&gt;0,'3. Finanšu-statistiskās konst.'!C$31*'3. Finanšu-statistiskās konst.'!$C$6,0)</f>
        <v>0</v>
      </c>
      <c r="L37" s="214">
        <f t="shared" si="2"/>
        <v>0</v>
      </c>
      <c r="M37" s="216">
        <f t="shared" si="3"/>
        <v>0</v>
      </c>
      <c r="N37" s="214">
        <f t="shared" si="4"/>
        <v>0</v>
      </c>
      <c r="P37" s="215">
        <f>IF(AND($E37&gt;0,$F37&gt;0),'2. Datu ievade'!AH39,0)</f>
        <v>0</v>
      </c>
      <c r="Q37" s="216">
        <f t="shared" si="5"/>
        <v>0</v>
      </c>
      <c r="R37" s="214">
        <f t="shared" si="6"/>
        <v>0</v>
      </c>
      <c r="S37" s="214">
        <f>IF(P37&gt;0,'3. Finanšu-statistiskās konst.'!$C$33*'3. Finanšu-statistiskās konst.'!$C$6,0)</f>
        <v>0</v>
      </c>
      <c r="T37" s="214">
        <f t="shared" si="7"/>
        <v>0</v>
      </c>
      <c r="U37" s="216">
        <f t="shared" si="8"/>
        <v>0</v>
      </c>
      <c r="V37" s="216">
        <f t="shared" si="9"/>
        <v>0</v>
      </c>
      <c r="X37" s="215">
        <f>IF(AND($E37&gt;0,$F37&gt;0),'2. Datu ievade'!AI39,0)</f>
        <v>0</v>
      </c>
      <c r="Y37" s="216">
        <f t="shared" si="10"/>
        <v>0</v>
      </c>
      <c r="Z37" s="214">
        <f t="shared" si="11"/>
        <v>0</v>
      </c>
      <c r="AA37" s="214">
        <f>IF(X37&gt;0,'3. Finanšu-statistiskās konst.'!$C$34*'3. Finanšu-statistiskās konst.'!$C$6,0)</f>
        <v>0</v>
      </c>
      <c r="AB37" s="214">
        <f t="shared" si="12"/>
        <v>0</v>
      </c>
      <c r="AC37" s="216">
        <f t="shared" si="13"/>
        <v>0</v>
      </c>
      <c r="AD37" s="214">
        <f t="shared" si="14"/>
        <v>0</v>
      </c>
      <c r="AF37" s="215">
        <f>IF(AND($E37&gt;0,$F37&gt;0),'2. Datu ievade'!AJ39,0)</f>
        <v>0</v>
      </c>
      <c r="AG37" s="216">
        <f t="shared" si="15"/>
        <v>0</v>
      </c>
      <c r="AH37" s="214">
        <f t="shared" si="16"/>
        <v>0</v>
      </c>
      <c r="AI37" s="214">
        <f>IF(AF37&gt;0,'3. Finanšu-statistiskās konst.'!$C$35*'3. Finanšu-statistiskās konst.'!$C$6,0)</f>
        <v>0</v>
      </c>
      <c r="AJ37" s="214">
        <f t="shared" si="17"/>
        <v>0</v>
      </c>
      <c r="AK37" s="216">
        <f t="shared" si="18"/>
        <v>0</v>
      </c>
      <c r="AL37" s="214">
        <f t="shared" si="19"/>
        <v>0</v>
      </c>
      <c r="AN37" s="215">
        <f>IF(AND($E37&gt;0,$F37&gt;0),'2. Datu ievade'!AK39,0)</f>
        <v>0</v>
      </c>
      <c r="AO37" s="216">
        <f t="shared" si="20"/>
        <v>0</v>
      </c>
      <c r="AP37" s="214">
        <f t="shared" si="21"/>
        <v>0</v>
      </c>
      <c r="AQ37" s="214">
        <f>IF(AN37&gt;0,'3. Finanšu-statistiskās konst.'!$C$36*'3. Finanšu-statistiskās konst.'!$C$6,0)</f>
        <v>0</v>
      </c>
      <c r="AR37" s="214">
        <f t="shared" si="22"/>
        <v>0</v>
      </c>
      <c r="AS37" s="216">
        <f t="shared" si="23"/>
        <v>0</v>
      </c>
      <c r="AT37" s="214">
        <f t="shared" si="24"/>
        <v>0</v>
      </c>
      <c r="AV37" s="214">
        <f t="shared" si="25"/>
        <v>0</v>
      </c>
      <c r="AW37" s="214">
        <f>IF(AND($E37&gt;0,$F37&gt;0),'2. Datu ievade'!AL39,0)</f>
        <v>0</v>
      </c>
      <c r="AY37" s="214">
        <f t="shared" si="26"/>
        <v>0</v>
      </c>
      <c r="AZ37" s="214">
        <f>IF(AND($E37&gt;0,$F37&gt;0),'2. Datu ievade'!AM39,0)</f>
        <v>0</v>
      </c>
      <c r="BB37" s="214">
        <f t="shared" si="27"/>
        <v>0</v>
      </c>
      <c r="BC37" s="214">
        <f>IF(AND($E37&gt;0,$F37&gt;0),'2. Datu ievade'!AN39,0)</f>
        <v>0</v>
      </c>
    </row>
    <row r="38" spans="1:55" x14ac:dyDescent="0.25">
      <c r="A38" s="205"/>
      <c r="B38" s="298" t="str">
        <f>'2. Datu ievade'!B40:D40</f>
        <v xml:space="preserve">4. lietotāja definēta papildus ģeotelpiskā vienība ekosistēmas/apakšsistēmas līmenī*  </v>
      </c>
      <c r="C38" s="299"/>
      <c r="D38" s="300"/>
      <c r="E38" s="213">
        <f>'2. Datu ievade'!E40</f>
        <v>0</v>
      </c>
      <c r="F38" s="214">
        <f>'2. Datu ievade'!F40</f>
        <v>0</v>
      </c>
      <c r="H38" s="215">
        <f>IF(AND($E38&gt;0,$F38&gt;0),'2. Datu ievade'!AG40,0)</f>
        <v>0</v>
      </c>
      <c r="I38" s="216">
        <f t="shared" si="0"/>
        <v>0</v>
      </c>
      <c r="J38" s="214">
        <f t="shared" si="1"/>
        <v>0</v>
      </c>
      <c r="K38" s="266">
        <f>IF(H38&gt;0,'3. Finanšu-statistiskās konst.'!C$31*'3. Finanšu-statistiskās konst.'!$C$6,0)</f>
        <v>0</v>
      </c>
      <c r="L38" s="214">
        <f t="shared" si="2"/>
        <v>0</v>
      </c>
      <c r="M38" s="216">
        <f t="shared" si="3"/>
        <v>0</v>
      </c>
      <c r="N38" s="214">
        <f t="shared" si="4"/>
        <v>0</v>
      </c>
      <c r="P38" s="215">
        <f>IF(AND($E38&gt;0,$F38&gt;0),'2. Datu ievade'!AH40,0)</f>
        <v>0</v>
      </c>
      <c r="Q38" s="216">
        <f t="shared" si="5"/>
        <v>0</v>
      </c>
      <c r="R38" s="214">
        <f t="shared" si="6"/>
        <v>0</v>
      </c>
      <c r="S38" s="214">
        <f>IF(P38&gt;0,'3. Finanšu-statistiskās konst.'!$C$33*'3. Finanšu-statistiskās konst.'!$C$6,0)</f>
        <v>0</v>
      </c>
      <c r="T38" s="214">
        <f t="shared" si="7"/>
        <v>0</v>
      </c>
      <c r="U38" s="216">
        <f t="shared" si="8"/>
        <v>0</v>
      </c>
      <c r="V38" s="216">
        <f t="shared" si="9"/>
        <v>0</v>
      </c>
      <c r="X38" s="215">
        <f>IF(AND($E38&gt;0,$F38&gt;0),'2. Datu ievade'!AI40,0)</f>
        <v>0</v>
      </c>
      <c r="Y38" s="216">
        <f t="shared" si="10"/>
        <v>0</v>
      </c>
      <c r="Z38" s="214">
        <f t="shared" si="11"/>
        <v>0</v>
      </c>
      <c r="AA38" s="214">
        <f>IF(X38&gt;0,'3. Finanšu-statistiskās konst.'!$C$34*'3. Finanšu-statistiskās konst.'!$C$6,0)</f>
        <v>0</v>
      </c>
      <c r="AB38" s="214">
        <f t="shared" si="12"/>
        <v>0</v>
      </c>
      <c r="AC38" s="216">
        <f t="shared" si="13"/>
        <v>0</v>
      </c>
      <c r="AD38" s="214">
        <f t="shared" si="14"/>
        <v>0</v>
      </c>
      <c r="AF38" s="215">
        <f>IF(AND($E38&gt;0,$F38&gt;0),'2. Datu ievade'!AJ40,0)</f>
        <v>0</v>
      </c>
      <c r="AG38" s="216">
        <f t="shared" si="15"/>
        <v>0</v>
      </c>
      <c r="AH38" s="214">
        <f t="shared" si="16"/>
        <v>0</v>
      </c>
      <c r="AI38" s="214">
        <f>IF(AF38&gt;0,'3. Finanšu-statistiskās konst.'!$C$35*'3. Finanšu-statistiskās konst.'!$C$6,0)</f>
        <v>0</v>
      </c>
      <c r="AJ38" s="214">
        <f t="shared" si="17"/>
        <v>0</v>
      </c>
      <c r="AK38" s="216">
        <f t="shared" si="18"/>
        <v>0</v>
      </c>
      <c r="AL38" s="214">
        <f t="shared" si="19"/>
        <v>0</v>
      </c>
      <c r="AN38" s="215">
        <f>IF(AND($E38&gt;0,$F38&gt;0),'2. Datu ievade'!AK40,0)</f>
        <v>0</v>
      </c>
      <c r="AO38" s="216">
        <f t="shared" si="20"/>
        <v>0</v>
      </c>
      <c r="AP38" s="214">
        <f t="shared" si="21"/>
        <v>0</v>
      </c>
      <c r="AQ38" s="214">
        <f>IF(AN38&gt;0,'3. Finanšu-statistiskās konst.'!$C$36*'3. Finanšu-statistiskās konst.'!$C$6,0)</f>
        <v>0</v>
      </c>
      <c r="AR38" s="214">
        <f t="shared" si="22"/>
        <v>0</v>
      </c>
      <c r="AS38" s="216">
        <f t="shared" si="23"/>
        <v>0</v>
      </c>
      <c r="AT38" s="214">
        <f t="shared" si="24"/>
        <v>0</v>
      </c>
      <c r="AV38" s="214">
        <f t="shared" si="25"/>
        <v>0</v>
      </c>
      <c r="AW38" s="214">
        <f>IF(AND($E38&gt;0,$F38&gt;0),'2. Datu ievade'!AL40,0)</f>
        <v>0</v>
      </c>
      <c r="AY38" s="214">
        <f t="shared" si="26"/>
        <v>0</v>
      </c>
      <c r="AZ38" s="214">
        <f>IF(AND($E38&gt;0,$F38&gt;0),'2. Datu ievade'!AM40,0)</f>
        <v>0</v>
      </c>
      <c r="BB38" s="214">
        <f t="shared" si="27"/>
        <v>0</v>
      </c>
      <c r="BC38" s="214">
        <f>IF(AND($E38&gt;0,$F38&gt;0),'2. Datu ievade'!AN40,0)</f>
        <v>0</v>
      </c>
    </row>
    <row r="39" spans="1:55" ht="8.1" customHeight="1" x14ac:dyDescent="0.25">
      <c r="A39" s="205"/>
      <c r="E39" s="218"/>
      <c r="H39" s="218"/>
      <c r="I39" s="219"/>
      <c r="J39" s="219"/>
      <c r="K39" s="219"/>
      <c r="L39" s="219"/>
      <c r="M39" s="219"/>
      <c r="N39" s="219"/>
      <c r="P39" s="218"/>
      <c r="Q39" s="219"/>
      <c r="R39" s="219"/>
      <c r="S39" s="219"/>
      <c r="T39" s="219"/>
      <c r="U39" s="219"/>
      <c r="V39" s="219"/>
      <c r="X39" s="218"/>
      <c r="Y39" s="218"/>
      <c r="Z39" s="219"/>
      <c r="AA39" s="219"/>
      <c r="AB39" s="219"/>
      <c r="AC39" s="219"/>
      <c r="AD39" s="219"/>
      <c r="AF39" s="218"/>
      <c r="AG39" s="218"/>
      <c r="AH39" s="219"/>
      <c r="AI39" s="219"/>
      <c r="AJ39" s="219"/>
      <c r="AK39" s="219"/>
      <c r="AL39" s="219"/>
      <c r="AN39" s="218"/>
      <c r="AO39" s="218"/>
      <c r="AP39" s="219"/>
      <c r="AQ39" s="219"/>
      <c r="AR39" s="219"/>
      <c r="AS39" s="219"/>
      <c r="AT39" s="219"/>
    </row>
    <row r="40" spans="1:55" s="220" customFormat="1" x14ac:dyDescent="0.25">
      <c r="D40" s="221" t="str">
        <f>'2. Datu ievade'!D42</f>
        <v>KOPĀ:</v>
      </c>
      <c r="E40" s="222"/>
      <c r="F40" s="223">
        <f>'2. Datu ievade'!H42</f>
        <v>132.85000000000002</v>
      </c>
      <c r="H40" s="222"/>
      <c r="I40" s="223">
        <f>SUM(I7:I38)</f>
        <v>1319.8249999999998</v>
      </c>
      <c r="J40" s="223"/>
      <c r="K40" s="223"/>
      <c r="L40" s="223"/>
      <c r="M40" s="223">
        <f t="shared" ref="M40" si="28">SUM(M7:M38)</f>
        <v>1319.825</v>
      </c>
      <c r="N40" s="223">
        <f>M40/F40</f>
        <v>9.9347007903650724</v>
      </c>
      <c r="P40" s="222"/>
      <c r="Q40" s="223">
        <f>SUM(Q7:Q38)</f>
        <v>237788.21500000003</v>
      </c>
      <c r="R40" s="223">
        <f>SUM(R7:R38)</f>
        <v>436.62</v>
      </c>
      <c r="S40" s="223"/>
      <c r="T40" s="223"/>
      <c r="U40" s="223">
        <f t="shared" ref="U40" si="29">SUM(U7:U38)</f>
        <v>237788.215</v>
      </c>
      <c r="V40" s="223">
        <f>U40/F40</f>
        <v>1789.8999999999996</v>
      </c>
      <c r="X40" s="222"/>
      <c r="Y40" s="223">
        <f>SUM(Y7:Y38)</f>
        <v>23.74164</v>
      </c>
      <c r="Z40" s="223">
        <f>SUM(Z7:Z38)</f>
        <v>372.35999999999996</v>
      </c>
      <c r="AA40" s="223"/>
      <c r="AB40" s="223"/>
      <c r="AC40" s="223">
        <f t="shared" ref="AC40" si="30">SUM(AC7:AC38)</f>
        <v>23.741640000000004</v>
      </c>
      <c r="AD40" s="223">
        <f>AC40/$F40</f>
        <v>0.17871012420022581</v>
      </c>
      <c r="AF40" s="222"/>
      <c r="AG40" s="223">
        <f>SUM(AG7:AG38)</f>
        <v>78.636960000000002</v>
      </c>
      <c r="AH40" s="223">
        <f>SUM(AH7:AH38)</f>
        <v>125.04</v>
      </c>
      <c r="AI40" s="223"/>
      <c r="AJ40" s="223"/>
      <c r="AK40" s="223">
        <f t="shared" ref="AK40" si="31">SUM(AK7:AK38)</f>
        <v>78.636960000000002</v>
      </c>
      <c r="AL40" s="223">
        <f>AK40/$F40</f>
        <v>0.59192292058712825</v>
      </c>
      <c r="AN40" s="222"/>
      <c r="AO40" s="223">
        <f>SUM(AO7:AO38)</f>
        <v>260334.25600000005</v>
      </c>
      <c r="AP40" s="223">
        <f>SUM(AP7:AP38)</f>
        <v>816.41999999999985</v>
      </c>
      <c r="AQ40" s="223"/>
      <c r="AR40" s="223"/>
      <c r="AS40" s="223">
        <f t="shared" ref="AS40" si="32">SUM(AS7:AS38)</f>
        <v>260334.25600000008</v>
      </c>
      <c r="AT40" s="223">
        <f>AS40/$F40</f>
        <v>1959.6105080918333</v>
      </c>
      <c r="AV40" s="223">
        <f>SUM(AV7:AV38)</f>
        <v>0</v>
      </c>
      <c r="AW40" s="223">
        <f>AV40/F40</f>
        <v>0</v>
      </c>
      <c r="AY40" s="223">
        <f>SUM(AY7:AY38)</f>
        <v>0</v>
      </c>
      <c r="AZ40" s="223">
        <f>AY40/F40</f>
        <v>0</v>
      </c>
      <c r="BB40" s="223">
        <f>SUM(BB7:BB38)</f>
        <v>0</v>
      </c>
      <c r="BC40" s="223">
        <f>BB40/F40</f>
        <v>0</v>
      </c>
    </row>
    <row r="43" spans="1:55" x14ac:dyDescent="0.25">
      <c r="A43" s="205"/>
      <c r="B43" s="398" t="s">
        <v>263</v>
      </c>
      <c r="C43" s="398"/>
      <c r="D43" s="398"/>
      <c r="E43" s="398"/>
      <c r="F43" s="398"/>
      <c r="I43" s="206"/>
      <c r="J43" s="206"/>
      <c r="M43" s="206"/>
      <c r="N43" s="206"/>
      <c r="O43" s="206"/>
      <c r="S43" s="205"/>
      <c r="Y43" s="207"/>
      <c r="AA43" s="205"/>
      <c r="AI43" s="205"/>
      <c r="AQ43" s="205"/>
    </row>
    <row r="44" spans="1:55" ht="2.1" customHeight="1" x14ac:dyDescent="0.25">
      <c r="A44" s="205"/>
      <c r="B44" s="416"/>
      <c r="C44" s="416"/>
      <c r="D44" s="416"/>
      <c r="E44" s="416"/>
      <c r="F44" s="416"/>
      <c r="I44" s="206"/>
      <c r="J44" s="206"/>
      <c r="M44" s="206"/>
      <c r="N44" s="206"/>
      <c r="O44" s="206"/>
      <c r="S44" s="205"/>
      <c r="Y44" s="207"/>
      <c r="AA44" s="205"/>
      <c r="AI44" s="205"/>
      <c r="AQ44" s="205"/>
    </row>
    <row r="45" spans="1:55" x14ac:dyDescent="0.25">
      <c r="A45" s="205"/>
      <c r="B45" s="398" t="s">
        <v>296</v>
      </c>
      <c r="C45" s="398"/>
      <c r="D45" s="398"/>
      <c r="E45" s="398"/>
      <c r="F45" s="398"/>
      <c r="H45" s="208"/>
      <c r="P45" s="208"/>
      <c r="X45" s="208"/>
      <c r="AF45" s="208"/>
      <c r="AN45" s="208"/>
    </row>
    <row r="46" spans="1:55" s="209" customFormat="1" ht="62.1" customHeight="1" x14ac:dyDescent="0.25">
      <c r="B46" s="417" t="s">
        <v>242</v>
      </c>
      <c r="C46" s="417"/>
      <c r="D46" s="417"/>
      <c r="E46" s="417"/>
      <c r="F46" s="417"/>
      <c r="H46" s="399" t="s">
        <v>198</v>
      </c>
      <c r="I46" s="400"/>
      <c r="J46" s="400"/>
      <c r="K46" s="400"/>
      <c r="L46" s="400"/>
      <c r="M46" s="400"/>
      <c r="N46" s="401"/>
      <c r="P46" s="399" t="s">
        <v>197</v>
      </c>
      <c r="Q46" s="400"/>
      <c r="R46" s="400"/>
      <c r="S46" s="400"/>
      <c r="T46" s="400"/>
      <c r="U46" s="400"/>
      <c r="V46" s="401"/>
      <c r="X46" s="399" t="s">
        <v>196</v>
      </c>
      <c r="Y46" s="400"/>
      <c r="Z46" s="400"/>
      <c r="AA46" s="400"/>
      <c r="AB46" s="400"/>
      <c r="AC46" s="400"/>
      <c r="AD46" s="401"/>
      <c r="AF46" s="399" t="s">
        <v>195</v>
      </c>
      <c r="AG46" s="400"/>
      <c r="AH46" s="400"/>
      <c r="AI46" s="400"/>
      <c r="AJ46" s="400"/>
      <c r="AK46" s="400"/>
      <c r="AL46" s="401"/>
      <c r="AN46" s="399" t="s">
        <v>194</v>
      </c>
      <c r="AO46" s="400"/>
      <c r="AP46" s="400"/>
      <c r="AQ46" s="400"/>
      <c r="AR46" s="400"/>
      <c r="AS46" s="400"/>
      <c r="AT46" s="401"/>
      <c r="AV46" s="387" t="str">
        <f>'2. Datu ievade'!AL47&amp;" - "&amp;'2. Datu ievade'!AL46</f>
        <v>C6 - Lietotāja definēta un aprēķināta papildus indikatora vērtība</v>
      </c>
      <c r="AW46" s="388"/>
      <c r="AY46" s="387" t="str">
        <f>'2. Datu ievade'!AM47&amp;" - "&amp;'2. Datu ievade'!AM46</f>
        <v>C7 - Lietotāja definēta un aprēķināta papildus indikatora vērtība</v>
      </c>
      <c r="AZ46" s="388"/>
      <c r="BB46" s="387" t="str">
        <f>'2. Datu ievade'!AN47&amp;" - "&amp;'2. Datu ievade'!AN46</f>
        <v>C8 - Lietotāja definēta un aprēķināta papildus indikatora vērtība</v>
      </c>
      <c r="BC46" s="388"/>
    </row>
    <row r="47" spans="1:55" ht="60.4" customHeight="1" x14ac:dyDescent="0.25">
      <c r="A47" s="205"/>
      <c r="B47" s="295" t="str">
        <f>'2. Datu ievade'!B48</f>
        <v xml:space="preserve">Ģeotelpiskās vienības pēc zemes seguma veida
Ekosistēma // Apakšsistēma/ģeotelpiskā vienība (1.līmenis) // Apakšsistēma/ģeotelpiskā vienība (2.līmenis)
</v>
      </c>
      <c r="C47" s="295"/>
      <c r="D47" s="295"/>
      <c r="E47" s="210" t="str">
        <f>'2. Datu ievade'!E48</f>
        <v>Attiecināms
1/0</v>
      </c>
      <c r="F47" s="211" t="str">
        <f>F6</f>
        <v>Platība (ha):
pašreizējā situācija
(scenāriji
1, 2)</v>
      </c>
      <c r="H47" s="212" t="str">
        <f>'2. Datu ievade'!AG48</f>
        <v>Putnu vērošanas potenciāla vērtība
(PP)</v>
      </c>
      <c r="I47" s="211" t="s">
        <v>138</v>
      </c>
      <c r="J47" s="211" t="s">
        <v>168</v>
      </c>
      <c r="K47" s="211" t="s">
        <v>149</v>
      </c>
      <c r="L47" s="211" t="s">
        <v>134</v>
      </c>
      <c r="M47" s="211" t="s">
        <v>135</v>
      </c>
      <c r="N47" s="211" t="s">
        <v>136</v>
      </c>
      <c r="P47" s="212" t="str">
        <f>'2. Datu ievade'!AH48</f>
        <v>Rekreācijas iespējas vērtība
(AP)</v>
      </c>
      <c r="Q47" s="211" t="s">
        <v>138</v>
      </c>
      <c r="R47" s="211" t="s">
        <v>168</v>
      </c>
      <c r="S47" s="211" t="s">
        <v>181</v>
      </c>
      <c r="T47" s="211" t="s">
        <v>134</v>
      </c>
      <c r="U47" s="211" t="s">
        <v>135</v>
      </c>
      <c r="V47" s="211" t="s">
        <v>136</v>
      </c>
      <c r="X47" s="212" t="str">
        <f>'2. Datu ievade'!AI48</f>
        <v>Vides izglītošanas iespējas vērtība
(VI)</v>
      </c>
      <c r="Y47" s="211" t="s">
        <v>138</v>
      </c>
      <c r="Z47" s="211" t="s">
        <v>174</v>
      </c>
      <c r="AA47" s="211" t="s">
        <v>181</v>
      </c>
      <c r="AB47" s="211" t="s">
        <v>134</v>
      </c>
      <c r="AC47" s="211" t="s">
        <v>135</v>
      </c>
      <c r="AD47" s="211" t="s">
        <v>136</v>
      </c>
      <c r="AF47" s="212" t="str">
        <f>'2. Datu ievade'!AJ48</f>
        <v>Kultūras mantojuma potenciāls
(KM)</v>
      </c>
      <c r="AG47" s="211" t="s">
        <v>138</v>
      </c>
      <c r="AH47" s="211" t="s">
        <v>176</v>
      </c>
      <c r="AI47" s="211" t="s">
        <v>181</v>
      </c>
      <c r="AJ47" s="211" t="s">
        <v>134</v>
      </c>
      <c r="AK47" s="211" t="s">
        <v>135</v>
      </c>
      <c r="AL47" s="211" t="s">
        <v>136</v>
      </c>
      <c r="AN47" s="212" t="str">
        <f>'2. Datu ievade'!AK48</f>
        <v>Kultūraina-vas vizuālās identitātes punkti
(IP)</v>
      </c>
      <c r="AO47" s="211" t="s">
        <v>138</v>
      </c>
      <c r="AP47" s="211" t="s">
        <v>179</v>
      </c>
      <c r="AQ47" s="211" t="s">
        <v>181</v>
      </c>
      <c r="AR47" s="211" t="s">
        <v>134</v>
      </c>
      <c r="AS47" s="211" t="s">
        <v>135</v>
      </c>
      <c r="AT47" s="211" t="s">
        <v>136</v>
      </c>
      <c r="AV47" s="211" t="str">
        <f>AV6</f>
        <v>EP monetārā vērtība
EUR</v>
      </c>
      <c r="AW47" s="211" t="s">
        <v>26</v>
      </c>
      <c r="AY47" s="211" t="str">
        <f>AY6</f>
        <v>EP monetārā vērtība
EUR</v>
      </c>
      <c r="AZ47" s="211" t="s">
        <v>26</v>
      </c>
      <c r="BB47" s="211" t="str">
        <f>BB6</f>
        <v>EP monetārā vērtība
EUR</v>
      </c>
      <c r="BC47" s="211" t="s">
        <v>26</v>
      </c>
    </row>
    <row r="48" spans="1:55" x14ac:dyDescent="0.25">
      <c r="A48" s="205"/>
      <c r="B48" s="315" t="str">
        <f>'2. Datu ievade'!B49</f>
        <v>Pludmale</v>
      </c>
      <c r="C48" s="315"/>
      <c r="D48" s="315"/>
      <c r="E48" s="213">
        <f>'2. Datu ievade'!E9</f>
        <v>1</v>
      </c>
      <c r="F48" s="214">
        <f>'2. Datu ievade'!F9</f>
        <v>16.399999999999999</v>
      </c>
      <c r="H48" s="215">
        <f>IF(AND($E48&gt;0,$F48&gt;0),'2. Datu ievade'!AG49,0)</f>
        <v>3</v>
      </c>
      <c r="I48" s="216">
        <f>IF(H48&gt;0,$E48*$F48*K48,0)</f>
        <v>594.00799999999992</v>
      </c>
      <c r="J48" s="214">
        <f>IF(H48&gt;0,H48*$E48*$F48,0)</f>
        <v>49.199999999999996</v>
      </c>
      <c r="K48" s="214">
        <f>IF(H48&gt;0,'3. Finanšu-statistiskās konst.'!C$32*'3. Finanšu-statistiskās konst.'!$C$6,0)</f>
        <v>36.22</v>
      </c>
      <c r="L48" s="214">
        <f>IF(H48&gt;0,SUMIFS(I$48:I$79,K$48:K$79,K48)/SUMIFS(J$48:J$79,K$48:K$79,K48),0)</f>
        <v>12.073333333333336</v>
      </c>
      <c r="M48" s="216">
        <f>IF(H48&gt;0,$F48*$E48*H48*L48,0)</f>
        <v>594.00800000000004</v>
      </c>
      <c r="N48" s="214">
        <f>IF($F48=0,0,M48/$F48)</f>
        <v>36.220000000000006</v>
      </c>
      <c r="P48" s="215">
        <f>IF(AND($E48&gt;0,$F48&gt;0),'2. Datu ievade'!AH49,0)</f>
        <v>4</v>
      </c>
      <c r="Q48" s="216">
        <f>IF(P48&gt;0,$E48*$F48*S48,0)</f>
        <v>29354.36</v>
      </c>
      <c r="R48" s="214">
        <f>IF(P48&gt;0,P48*$E48*$F48,0)</f>
        <v>65.599999999999994</v>
      </c>
      <c r="S48" s="214">
        <f>IF(P48&gt;0,'3. Finanšu-statistiskās konst.'!$C$33*'3. Finanšu-statistiskās konst.'!$C$6,0)</f>
        <v>1789.9</v>
      </c>
      <c r="T48" s="214">
        <f>IF(P48&gt;0,SUMIFS(Q$48:Q$79,S$48:S$79,S48)/SUMIFS(R$48:R$79,S$48:S$79,S48),0)</f>
        <v>466.8097430259723</v>
      </c>
      <c r="U48" s="216">
        <f>IF(P48&gt;0,$F48*$E48*P48*T48,0)</f>
        <v>30622.719142503778</v>
      </c>
      <c r="V48" s="216">
        <f>IF($F48=0,0,U48/$F48)</f>
        <v>1867.2389721038892</v>
      </c>
      <c r="X48" s="215">
        <f>IF(AND($E48&gt;0,$F48&gt;0),'2. Datu ievade'!AI49,0)</f>
        <v>5</v>
      </c>
      <c r="Y48" s="216">
        <f>IF(X48&gt;0,$E48*$F48*AA48,0)</f>
        <v>4.0507999999999997</v>
      </c>
      <c r="Z48" s="214">
        <f>IF(X48&gt;0,X48*$E48*$F48,0)</f>
        <v>82</v>
      </c>
      <c r="AA48" s="214">
        <f>IF(X48&gt;0,'3. Finanšu-statistiskās konst.'!$C$34*'3. Finanšu-statistiskās konst.'!$C$6,0)</f>
        <v>0.247</v>
      </c>
      <c r="AB48" s="214">
        <f>IF(X48&gt;0,SUMIFS(Y$48:Y$79,AA$48:AA$79,AA48)/SUMIFS(Z$48:Z$79,AA$48:AA$79,AA48),0)</f>
        <v>5.0933516401004013E-2</v>
      </c>
      <c r="AC48" s="216">
        <f>IF(X48&gt;0,$E48*$F48*X48*AB48,0)</f>
        <v>4.1765483448823293</v>
      </c>
      <c r="AD48" s="214">
        <f>IF($F48=0,0,AC48/$F48)</f>
        <v>0.2546675820050201</v>
      </c>
      <c r="AF48" s="215">
        <f>IF(AND($E48&gt;0,$F48&gt;0),'2. Datu ievade'!AJ49,0)</f>
        <v>2</v>
      </c>
      <c r="AG48" s="216">
        <f>IF(AF48&gt;0,AI48*$F48*$E48,0)</f>
        <v>16.0884</v>
      </c>
      <c r="AH48" s="214">
        <f>IF(AF48&gt;0,AF48*$E48*$F48,0)</f>
        <v>32.799999999999997</v>
      </c>
      <c r="AI48" s="214">
        <f>IF(AF48&gt;0,'3. Finanšu-statistiskās konst.'!$C$35*'3. Finanšu-statistiskās konst.'!$C$6,0)</f>
        <v>0.98099999999999998</v>
      </c>
      <c r="AJ48" s="214">
        <f>IF(AF48&gt;0,SUMIFS(AG$48:AG$79,AI$48:AI$79,AI48)/SUMIFS(AH$48:AH$79,AI$48:AI$79,AI48),0)</f>
        <v>0.62889443378119003</v>
      </c>
      <c r="AK48" s="216">
        <f>IF(AF48&gt;0,$E48*$F48*AF48*AJ48,0)</f>
        <v>20.627737428023032</v>
      </c>
      <c r="AL48" s="214">
        <f>IF($F48=0,0,AK48/$F48)</f>
        <v>1.2577888675623801</v>
      </c>
      <c r="AN48" s="215">
        <f>IF(AND($E48&gt;0,$F48&gt;0),'2. Datu ievade'!AK49,0)</f>
        <v>6</v>
      </c>
      <c r="AO48" s="216">
        <f>IF(AN48&gt;0,AQ48*$E48*$F48,0)</f>
        <v>34265.504000000001</v>
      </c>
      <c r="AP48" s="214">
        <f>IF(AN48&gt;0,AN48*$E48*$F48,0)</f>
        <v>98.399999999999991</v>
      </c>
      <c r="AQ48" s="214">
        <f>IF(AN48&gt;0,'3. Finanšu-statistiskās konst.'!$C$36*'3. Finanšu-statistiskās konst.'!$C$6,0)</f>
        <v>2089.36</v>
      </c>
      <c r="AR48" s="214">
        <f>IF(AN48&gt;0,SUMIFS(AO$48:AO$79,AQ$48:AQ$79,AQ48)/SUMIFS(AP$48:AP$79,AQ$48:AQ$79,AQ48),0)</f>
        <v>318.87295264692204</v>
      </c>
      <c r="AS48" s="216">
        <f>IF(AN48&gt;0,$E48*$F48*AN48*AR48,0)</f>
        <v>31377.098540457126</v>
      </c>
      <c r="AT48" s="214">
        <f>IF($F48=0,0,AS48/$F48)</f>
        <v>1913.2377158815323</v>
      </c>
      <c r="AV48" s="214">
        <f>AW48*F48</f>
        <v>0</v>
      </c>
      <c r="AW48" s="214">
        <f>IF(AND($E48&gt;0,$F48&gt;0),'2. Datu ievade'!AL49,0)</f>
        <v>0</v>
      </c>
      <c r="AY48" s="214">
        <f>AZ48*F48</f>
        <v>0</v>
      </c>
      <c r="AZ48" s="214">
        <f>IF(AND($E48&gt;0,$F48&gt;0),'2. Datu ievade'!AM49,0)</f>
        <v>0</v>
      </c>
      <c r="BB48" s="214">
        <f>BC48*F48</f>
        <v>0</v>
      </c>
      <c r="BC48" s="214">
        <f>IF(AND($E48&gt;0,$F48&gt;0),'2. Datu ievade'!AN49,0)</f>
        <v>0</v>
      </c>
    </row>
    <row r="49" spans="2:55" s="205" customFormat="1" x14ac:dyDescent="0.25">
      <c r="B49" s="319" t="str">
        <f>'2. Datu ievade'!B50</f>
        <v>Kāpas</v>
      </c>
      <c r="C49" s="315" t="str">
        <f>'2. Datu ievade'!C50</f>
        <v>Embrionālās kāpas (biotops 2110)</v>
      </c>
      <c r="D49" s="315"/>
      <c r="E49" s="213">
        <f>'2. Datu ievade'!E10</f>
        <v>1</v>
      </c>
      <c r="F49" s="214">
        <f>'2. Datu ievade'!F10</f>
        <v>0.85</v>
      </c>
      <c r="H49" s="215">
        <f>IF(AND($E49&gt;0,$F49&gt;0),'2. Datu ievade'!AG50,0)</f>
        <v>3</v>
      </c>
      <c r="I49" s="216">
        <f t="shared" ref="I49:I79" si="33">IF(H49&gt;0,$E49*$F49*K49,0)</f>
        <v>30.786999999999999</v>
      </c>
      <c r="J49" s="214">
        <f t="shared" ref="J49:J79" si="34">IF(H49&gt;0,H49*$E49*$F49,0)</f>
        <v>2.5499999999999998</v>
      </c>
      <c r="K49" s="214">
        <f>IF(H49&gt;0,'3. Finanšu-statistiskās konst.'!C$32*'3. Finanšu-statistiskās konst.'!$C$6,0)</f>
        <v>36.22</v>
      </c>
      <c r="L49" s="214">
        <f t="shared" ref="L49:L79" si="35">IF(H49&gt;0,SUMIFS(I$48:I$79,K$48:K$79,K49)/SUMIFS(J$48:J$79,K$48:K$79,K49),0)</f>
        <v>12.073333333333336</v>
      </c>
      <c r="M49" s="216">
        <f t="shared" ref="M49:M79" si="36">IF(H49&gt;0,$F49*$E49*H49*L49,0)</f>
        <v>30.787000000000006</v>
      </c>
      <c r="N49" s="214">
        <f t="shared" ref="N49:N79" si="37">IF($F49=0,0,M49/$F49)</f>
        <v>36.220000000000006</v>
      </c>
      <c r="P49" s="215">
        <f>IF(AND($E49&gt;0,$F49&gt;0),'2. Datu ievade'!AH50,0)</f>
        <v>4</v>
      </c>
      <c r="Q49" s="216">
        <f t="shared" ref="Q49:Q79" si="38">IF(P49&gt;0,$E49*$F49*S49,0)</f>
        <v>1521.415</v>
      </c>
      <c r="R49" s="214">
        <f t="shared" ref="R49:R79" si="39">IF(P49&gt;0,P49*$E49*$F49,0)</f>
        <v>3.4</v>
      </c>
      <c r="S49" s="214">
        <f>IF(P49&gt;0,'3. Finanšu-statistiskās konst.'!$C$33*'3. Finanšu-statistiskās konst.'!$C$6,0)</f>
        <v>1789.9</v>
      </c>
      <c r="T49" s="214">
        <f t="shared" ref="T49:T79" si="40">IF(P49&gt;0,SUMIFS(Q$48:Q$79,S$48:S$79,S49)/SUMIFS(R$48:R$79,S$48:S$79,S49),0)</f>
        <v>466.8097430259723</v>
      </c>
      <c r="U49" s="216">
        <f t="shared" ref="U49:U79" si="41">IF(P49&gt;0,$F49*$E49*P49*T49,0)</f>
        <v>1587.1531262883057</v>
      </c>
      <c r="V49" s="216">
        <f t="shared" ref="V49:V79" si="42">IF($F49=0,0,U49/$F49)</f>
        <v>1867.238972103889</v>
      </c>
      <c r="X49" s="215">
        <f>IF(AND($E49&gt;0,$F49&gt;0),'2. Datu ievade'!AI50,0)</f>
        <v>5</v>
      </c>
      <c r="Y49" s="216">
        <f t="shared" ref="Y49:Y79" si="43">IF(X49&gt;0,$E49*$F49*AA49,0)</f>
        <v>0.20995</v>
      </c>
      <c r="Z49" s="214">
        <f t="shared" ref="Z49:Z79" si="44">IF(X49&gt;0,X49*$E49*$F49,0)</f>
        <v>4.25</v>
      </c>
      <c r="AA49" s="214">
        <f>IF(X49&gt;0,'3. Finanšu-statistiskās konst.'!$C$34*'3. Finanšu-statistiskās konst.'!$C$6,0)</f>
        <v>0.247</v>
      </c>
      <c r="AB49" s="214">
        <f t="shared" ref="AB49:AB79" si="45">IF(X49&gt;0,SUMIFS(Y$48:Y$79,AA$48:AA$79,AA49)/SUMIFS(Z$48:Z$79,AA$48:AA$79,AA49),0)</f>
        <v>5.0933516401004013E-2</v>
      </c>
      <c r="AC49" s="216">
        <f t="shared" ref="AC49:AC79" si="46">IF(X49&gt;0,$E49*$F49*X49*AB49,0)</f>
        <v>0.21646744470426704</v>
      </c>
      <c r="AD49" s="214">
        <f t="shared" ref="AD49:AD79" si="47">IF($F49=0,0,AC49/$F49)</f>
        <v>0.25466758200502004</v>
      </c>
      <c r="AF49" s="215">
        <f>IF(AND($E49&gt;0,$F49&gt;0),'2. Datu ievade'!AJ50,0)</f>
        <v>0</v>
      </c>
      <c r="AG49" s="216">
        <f t="shared" ref="AG49:AG79" si="48">IF(AF49&gt;0,AI49*$F49*$E49,0)</f>
        <v>0</v>
      </c>
      <c r="AH49" s="214">
        <f t="shared" ref="AH49:AH79" si="49">IF(AF49&gt;0,AF49*$E49*$F49,0)</f>
        <v>0</v>
      </c>
      <c r="AI49" s="214">
        <f>IF(AF49&gt;0,'3. Finanšu-statistiskās konst.'!$C$35*'3. Finanšu-statistiskās konst.'!$C$6,0)</f>
        <v>0</v>
      </c>
      <c r="AJ49" s="214">
        <f t="shared" ref="AJ49:AJ79" si="50">IF(AF49&gt;0,SUMIFS(AG$48:AG$79,AI$48:AI$79,AI49)/SUMIFS(AH$48:AH$79,AI$48:AI$79,AI49),0)</f>
        <v>0</v>
      </c>
      <c r="AK49" s="216">
        <f t="shared" ref="AK49:AK79" si="51">IF(AF49&gt;0,$E49*$F49*AF49*AJ49,0)</f>
        <v>0</v>
      </c>
      <c r="AL49" s="214">
        <f t="shared" ref="AL49:AL79" si="52">IF($F49=0,0,AK49/$F49)</f>
        <v>0</v>
      </c>
      <c r="AN49" s="215">
        <f>IF(AND($E49&gt;0,$F49&gt;0),'2. Datu ievade'!AK50,0)</f>
        <v>7</v>
      </c>
      <c r="AO49" s="216">
        <f t="shared" ref="AO49:AO79" si="53">IF(AN49&gt;0,AQ49*$E49*$F49,0)</f>
        <v>1775.9560000000001</v>
      </c>
      <c r="AP49" s="214">
        <f t="shared" ref="AP49:AP79" si="54">IF(AN49&gt;0,AN49*$E49*$F49,0)</f>
        <v>5.95</v>
      </c>
      <c r="AQ49" s="214">
        <f>IF(AN49&gt;0,'3. Finanšu-statistiskās konst.'!$C$36*'3. Finanšu-statistiskās konst.'!$C$6,0)</f>
        <v>2089.36</v>
      </c>
      <c r="AR49" s="214">
        <f t="shared" ref="AR49:AR79" si="55">IF(AN49&gt;0,SUMIFS(AO$48:AO$79,AQ$48:AQ$79,AQ49)/SUMIFS(AP$48:AP$79,AQ$48:AQ$79,AQ49),0)</f>
        <v>318.87295264692204</v>
      </c>
      <c r="AS49" s="216">
        <f t="shared" ref="AS49:AS79" si="56">IF(AN49&gt;0,$E49*$F49*AN49*AR49,0)</f>
        <v>1897.2940682491862</v>
      </c>
      <c r="AT49" s="214">
        <f t="shared" ref="AT49:AT79" si="57">IF($F49=0,0,AS49/$F49)</f>
        <v>2232.1106685284544</v>
      </c>
      <c r="AV49" s="214">
        <f t="shared" ref="AV49:AV79" si="58">AW49*F49</f>
        <v>0</v>
      </c>
      <c r="AW49" s="214">
        <f>IF(AND($E49&gt;0,$F49&gt;0),'2. Datu ievade'!AL50,0)</f>
        <v>0</v>
      </c>
      <c r="AY49" s="214">
        <f t="shared" ref="AY49:AY79" si="59">AZ49*F49</f>
        <v>0</v>
      </c>
      <c r="AZ49" s="214">
        <f>IF(AND($E49&gt;0,$F49&gt;0),'2. Datu ievade'!AM50,0)</f>
        <v>0</v>
      </c>
      <c r="BB49" s="214">
        <f t="shared" ref="BB49:BB79" si="60">BC49*F49</f>
        <v>0</v>
      </c>
      <c r="BC49" s="214">
        <f>IF(AND($E49&gt;0,$F49&gt;0),'2. Datu ievade'!AN50,0)</f>
        <v>0</v>
      </c>
    </row>
    <row r="50" spans="2:55" s="205" customFormat="1" x14ac:dyDescent="0.25">
      <c r="B50" s="320"/>
      <c r="C50" s="315" t="str">
        <f>'2. Datu ievade'!C51</f>
        <v>Priekškāpas (biotops 2120)</v>
      </c>
      <c r="D50" s="315"/>
      <c r="E50" s="213">
        <f>'2. Datu ievade'!E11</f>
        <v>1</v>
      </c>
      <c r="F50" s="214">
        <f>'2. Datu ievade'!F11</f>
        <v>8.3800000000000008</v>
      </c>
      <c r="H50" s="215">
        <f>IF(AND($E50&gt;0,$F50&gt;0),'2. Datu ievade'!AG51,0)</f>
        <v>3</v>
      </c>
      <c r="I50" s="216">
        <f t="shared" si="33"/>
        <v>303.52360000000004</v>
      </c>
      <c r="J50" s="214">
        <f t="shared" si="34"/>
        <v>25.14</v>
      </c>
      <c r="K50" s="214">
        <f>IF(H50&gt;0,'3. Finanšu-statistiskās konst.'!C$32*'3. Finanšu-statistiskās konst.'!$C$6,0)</f>
        <v>36.22</v>
      </c>
      <c r="L50" s="214">
        <f t="shared" si="35"/>
        <v>12.073333333333336</v>
      </c>
      <c r="M50" s="216">
        <f t="shared" si="36"/>
        <v>303.52360000000004</v>
      </c>
      <c r="N50" s="214">
        <f t="shared" si="37"/>
        <v>36.22</v>
      </c>
      <c r="P50" s="215">
        <f>IF(AND($E50&gt;0,$F50&gt;0),'2. Datu ievade'!AH51,0)</f>
        <v>4</v>
      </c>
      <c r="Q50" s="216">
        <f t="shared" si="38"/>
        <v>14999.362000000003</v>
      </c>
      <c r="R50" s="214">
        <f t="shared" si="39"/>
        <v>33.520000000000003</v>
      </c>
      <c r="S50" s="214">
        <f>IF(P50&gt;0,'3. Finanšu-statistiskās konst.'!$C$33*'3. Finanšu-statistiskās konst.'!$C$6,0)</f>
        <v>1789.9</v>
      </c>
      <c r="T50" s="214">
        <f t="shared" si="40"/>
        <v>466.8097430259723</v>
      </c>
      <c r="U50" s="216">
        <f t="shared" si="41"/>
        <v>15647.462586230593</v>
      </c>
      <c r="V50" s="216">
        <f t="shared" si="42"/>
        <v>1867.2389721038892</v>
      </c>
      <c r="X50" s="215">
        <f>IF(AND($E50&gt;0,$F50&gt;0),'2. Datu ievade'!AI51,0)</f>
        <v>5</v>
      </c>
      <c r="Y50" s="216">
        <f t="shared" si="43"/>
        <v>2.0698600000000003</v>
      </c>
      <c r="Z50" s="214">
        <f t="shared" si="44"/>
        <v>41.900000000000006</v>
      </c>
      <c r="AA50" s="214">
        <f>IF(X50&gt;0,'3. Finanšu-statistiskās konst.'!$C$34*'3. Finanšu-statistiskās konst.'!$C$6,0)</f>
        <v>0.247</v>
      </c>
      <c r="AB50" s="214">
        <f t="shared" si="45"/>
        <v>5.0933516401004013E-2</v>
      </c>
      <c r="AC50" s="216">
        <f t="shared" si="46"/>
        <v>2.1341143372020683</v>
      </c>
      <c r="AD50" s="214">
        <f t="shared" si="47"/>
        <v>0.25466758200502004</v>
      </c>
      <c r="AF50" s="215">
        <f>IF(AND($E50&gt;0,$F50&gt;0),'2. Datu ievade'!AJ51,0)</f>
        <v>0</v>
      </c>
      <c r="AG50" s="216">
        <f t="shared" si="48"/>
        <v>0</v>
      </c>
      <c r="AH50" s="214">
        <f t="shared" si="49"/>
        <v>0</v>
      </c>
      <c r="AI50" s="214">
        <f>IF(AF50&gt;0,'3. Finanšu-statistiskās konst.'!$C$35*'3. Finanšu-statistiskās konst.'!$C$6,0)</f>
        <v>0</v>
      </c>
      <c r="AJ50" s="214">
        <f t="shared" si="50"/>
        <v>0</v>
      </c>
      <c r="AK50" s="216">
        <f t="shared" si="51"/>
        <v>0</v>
      </c>
      <c r="AL50" s="214">
        <f t="shared" si="52"/>
        <v>0</v>
      </c>
      <c r="AN50" s="215">
        <f>IF(AND($E50&gt;0,$F50&gt;0),'2. Datu ievade'!AK51,0)</f>
        <v>6</v>
      </c>
      <c r="AO50" s="216">
        <f t="shared" si="53"/>
        <v>17508.836800000001</v>
      </c>
      <c r="AP50" s="214">
        <f t="shared" si="54"/>
        <v>50.28</v>
      </c>
      <c r="AQ50" s="214">
        <f>IF(AN50&gt;0,'3. Finanšu-statistiskās konst.'!$C$36*'3. Finanšu-statistiskās konst.'!$C$6,0)</f>
        <v>2089.36</v>
      </c>
      <c r="AR50" s="214">
        <f t="shared" si="55"/>
        <v>318.87295264692204</v>
      </c>
      <c r="AS50" s="216">
        <f t="shared" si="56"/>
        <v>16032.932059087241</v>
      </c>
      <c r="AT50" s="214">
        <f t="shared" si="57"/>
        <v>1913.2377158815323</v>
      </c>
      <c r="AV50" s="214">
        <f t="shared" si="58"/>
        <v>0</v>
      </c>
      <c r="AW50" s="214">
        <f>IF(AND($E50&gt;0,$F50&gt;0),'2. Datu ievade'!AL51,0)</f>
        <v>0</v>
      </c>
      <c r="AY50" s="214">
        <f t="shared" si="59"/>
        <v>0</v>
      </c>
      <c r="AZ50" s="214">
        <f>IF(AND($E50&gt;0,$F50&gt;0),'2. Datu ievade'!AM51,0)</f>
        <v>0</v>
      </c>
      <c r="BB50" s="214">
        <f t="shared" si="60"/>
        <v>0</v>
      </c>
      <c r="BC50" s="214">
        <f>IF(AND($E50&gt;0,$F50&gt;0),'2. Datu ievade'!AN51,0)</f>
        <v>0</v>
      </c>
    </row>
    <row r="51" spans="2:55" s="205" customFormat="1" x14ac:dyDescent="0.25">
      <c r="B51" s="320"/>
      <c r="C51" s="332" t="str">
        <f>'2. Datu ievade'!C52</f>
        <v>Lietotāja definēta papildus ģeotelpiskā vienība (citi jūras un iesāļu augteņu biotopi un/vai piejūras un iekšzemes kāpu biotopi)</v>
      </c>
      <c r="D51" s="332"/>
      <c r="E51" s="213">
        <f>'2. Datu ievade'!E12</f>
        <v>0</v>
      </c>
      <c r="F51" s="214">
        <f>'2. Datu ievade'!F12</f>
        <v>0</v>
      </c>
      <c r="H51" s="215">
        <f>IF(AND($E51&gt;0,$F51&gt;0),'2. Datu ievade'!AG52,0)</f>
        <v>0</v>
      </c>
      <c r="I51" s="216">
        <f t="shared" si="33"/>
        <v>0</v>
      </c>
      <c r="J51" s="214">
        <f t="shared" si="34"/>
        <v>0</v>
      </c>
      <c r="K51" s="214">
        <f>IF(H51&gt;0,'3. Finanšu-statistiskās konst.'!C$32*'3. Finanšu-statistiskās konst.'!$C$6,0)</f>
        <v>0</v>
      </c>
      <c r="L51" s="214">
        <f t="shared" si="35"/>
        <v>0</v>
      </c>
      <c r="M51" s="216">
        <f t="shared" si="36"/>
        <v>0</v>
      </c>
      <c r="N51" s="214">
        <f t="shared" si="37"/>
        <v>0</v>
      </c>
      <c r="P51" s="215">
        <f>IF(AND($E51&gt;0,$F51&gt;0),'2. Datu ievade'!AH52,0)</f>
        <v>0</v>
      </c>
      <c r="Q51" s="216">
        <f t="shared" si="38"/>
        <v>0</v>
      </c>
      <c r="R51" s="214">
        <f t="shared" si="39"/>
        <v>0</v>
      </c>
      <c r="S51" s="214">
        <f>IF(P51&gt;0,'3. Finanšu-statistiskās konst.'!$C$33*'3. Finanšu-statistiskās konst.'!$C$6,0)</f>
        <v>0</v>
      </c>
      <c r="T51" s="214">
        <f t="shared" si="40"/>
        <v>0</v>
      </c>
      <c r="U51" s="216">
        <f t="shared" si="41"/>
        <v>0</v>
      </c>
      <c r="V51" s="216">
        <f t="shared" si="42"/>
        <v>0</v>
      </c>
      <c r="X51" s="215">
        <f>IF(AND($E51&gt;0,$F51&gt;0),'2. Datu ievade'!AI52,0)</f>
        <v>0</v>
      </c>
      <c r="Y51" s="216">
        <f t="shared" si="43"/>
        <v>0</v>
      </c>
      <c r="Z51" s="214">
        <f t="shared" si="44"/>
        <v>0</v>
      </c>
      <c r="AA51" s="214">
        <f>IF(X51&gt;0,'3. Finanšu-statistiskās konst.'!$C$34*'3. Finanšu-statistiskās konst.'!$C$6,0)</f>
        <v>0</v>
      </c>
      <c r="AB51" s="214">
        <f t="shared" si="45"/>
        <v>0</v>
      </c>
      <c r="AC51" s="216">
        <f t="shared" si="46"/>
        <v>0</v>
      </c>
      <c r="AD51" s="214">
        <f t="shared" si="47"/>
        <v>0</v>
      </c>
      <c r="AF51" s="215">
        <f>IF(AND($E51&gt;0,$F51&gt;0),'2. Datu ievade'!AJ52,0)</f>
        <v>0</v>
      </c>
      <c r="AG51" s="216">
        <f t="shared" si="48"/>
        <v>0</v>
      </c>
      <c r="AH51" s="214">
        <f t="shared" si="49"/>
        <v>0</v>
      </c>
      <c r="AI51" s="214">
        <f>IF(AF51&gt;0,'3. Finanšu-statistiskās konst.'!$C$35*'3. Finanšu-statistiskās konst.'!$C$6,0)</f>
        <v>0</v>
      </c>
      <c r="AJ51" s="214">
        <f t="shared" si="50"/>
        <v>0</v>
      </c>
      <c r="AK51" s="216">
        <f t="shared" si="51"/>
        <v>0</v>
      </c>
      <c r="AL51" s="214">
        <f t="shared" si="52"/>
        <v>0</v>
      </c>
      <c r="AN51" s="215">
        <f>IF(AND($E51&gt;0,$F51&gt;0),'2. Datu ievade'!AK52,0)</f>
        <v>0</v>
      </c>
      <c r="AO51" s="216">
        <f t="shared" si="53"/>
        <v>0</v>
      </c>
      <c r="AP51" s="214">
        <f t="shared" si="54"/>
        <v>0</v>
      </c>
      <c r="AQ51" s="214">
        <f>IF(AN51&gt;0,'3. Finanšu-statistiskās konst.'!$C$36*'3. Finanšu-statistiskās konst.'!$C$6,0)</f>
        <v>0</v>
      </c>
      <c r="AR51" s="214">
        <f t="shared" si="55"/>
        <v>0</v>
      </c>
      <c r="AS51" s="216">
        <f t="shared" si="56"/>
        <v>0</v>
      </c>
      <c r="AT51" s="214">
        <f t="shared" si="57"/>
        <v>0</v>
      </c>
      <c r="AV51" s="214">
        <f t="shared" si="58"/>
        <v>0</v>
      </c>
      <c r="AW51" s="214">
        <f>IF(AND($E51&gt;0,$F51&gt;0),'2. Datu ievade'!AL52,0)</f>
        <v>0</v>
      </c>
      <c r="AY51" s="214">
        <f t="shared" si="59"/>
        <v>0</v>
      </c>
      <c r="AZ51" s="214">
        <f>IF(AND($E51&gt;0,$F51&gt;0),'2. Datu ievade'!AM52,0)</f>
        <v>0</v>
      </c>
      <c r="BB51" s="214">
        <f t="shared" si="60"/>
        <v>0</v>
      </c>
      <c r="BC51" s="214">
        <f>IF(AND($E51&gt;0,$F51&gt;0),'2. Datu ievade'!AN52,0)</f>
        <v>0</v>
      </c>
    </row>
    <row r="52" spans="2:55" s="205" customFormat="1" x14ac:dyDescent="0.25">
      <c r="B52" s="320"/>
      <c r="C52" s="332" t="str">
        <f>'2. Datu ievade'!C53</f>
        <v>Lietotāja definēta papildus ģeotelpiskā vienība (citi jūras un iesāļu augteņu biotopi un/vai piejūras un iekšzemes kāpu biotopi)</v>
      </c>
      <c r="D52" s="332"/>
      <c r="E52" s="213">
        <f>'2. Datu ievade'!E13</f>
        <v>0</v>
      </c>
      <c r="F52" s="214">
        <f>'2. Datu ievade'!F13</f>
        <v>0</v>
      </c>
      <c r="H52" s="215">
        <f>IF(AND($E52&gt;0,$F52&gt;0),'2. Datu ievade'!AG53,0)</f>
        <v>0</v>
      </c>
      <c r="I52" s="216">
        <f t="shared" si="33"/>
        <v>0</v>
      </c>
      <c r="J52" s="214">
        <f t="shared" si="34"/>
        <v>0</v>
      </c>
      <c r="K52" s="214">
        <f>IF(H52&gt;0,'3. Finanšu-statistiskās konst.'!C$32*'3. Finanšu-statistiskās konst.'!$C$6,0)</f>
        <v>0</v>
      </c>
      <c r="L52" s="214">
        <f t="shared" si="35"/>
        <v>0</v>
      </c>
      <c r="M52" s="216">
        <f t="shared" si="36"/>
        <v>0</v>
      </c>
      <c r="N52" s="214">
        <f t="shared" si="37"/>
        <v>0</v>
      </c>
      <c r="P52" s="215">
        <f>IF(AND($E52&gt;0,$F52&gt;0),'2. Datu ievade'!AH53,0)</f>
        <v>0</v>
      </c>
      <c r="Q52" s="216">
        <f t="shared" si="38"/>
        <v>0</v>
      </c>
      <c r="R52" s="214">
        <f t="shared" si="39"/>
        <v>0</v>
      </c>
      <c r="S52" s="214">
        <f>IF(P52&gt;0,'3. Finanšu-statistiskās konst.'!$C$33*'3. Finanšu-statistiskās konst.'!$C$6,0)</f>
        <v>0</v>
      </c>
      <c r="T52" s="214">
        <f t="shared" si="40"/>
        <v>0</v>
      </c>
      <c r="U52" s="216">
        <f t="shared" si="41"/>
        <v>0</v>
      </c>
      <c r="V52" s="216">
        <f t="shared" si="42"/>
        <v>0</v>
      </c>
      <c r="X52" s="215">
        <f>IF(AND($E52&gt;0,$F52&gt;0),'2. Datu ievade'!AI53,0)</f>
        <v>0</v>
      </c>
      <c r="Y52" s="216">
        <f t="shared" si="43"/>
        <v>0</v>
      </c>
      <c r="Z52" s="214">
        <f t="shared" si="44"/>
        <v>0</v>
      </c>
      <c r="AA52" s="214">
        <f>IF(X52&gt;0,'3. Finanšu-statistiskās konst.'!$C$34*'3. Finanšu-statistiskās konst.'!$C$6,0)</f>
        <v>0</v>
      </c>
      <c r="AB52" s="214">
        <f t="shared" si="45"/>
        <v>0</v>
      </c>
      <c r="AC52" s="216">
        <f t="shared" si="46"/>
        <v>0</v>
      </c>
      <c r="AD52" s="214">
        <f t="shared" si="47"/>
        <v>0</v>
      </c>
      <c r="AF52" s="215">
        <f>IF(AND($E52&gt;0,$F52&gt;0),'2. Datu ievade'!AJ53,0)</f>
        <v>0</v>
      </c>
      <c r="AG52" s="216">
        <f t="shared" si="48"/>
        <v>0</v>
      </c>
      <c r="AH52" s="214">
        <f t="shared" si="49"/>
        <v>0</v>
      </c>
      <c r="AI52" s="214">
        <f>IF(AF52&gt;0,'3. Finanšu-statistiskās konst.'!$C$35*'3. Finanšu-statistiskās konst.'!$C$6,0)</f>
        <v>0</v>
      </c>
      <c r="AJ52" s="214">
        <f t="shared" si="50"/>
        <v>0</v>
      </c>
      <c r="AK52" s="216">
        <f t="shared" si="51"/>
        <v>0</v>
      </c>
      <c r="AL52" s="214">
        <f t="shared" si="52"/>
        <v>0</v>
      </c>
      <c r="AN52" s="215">
        <f>IF(AND($E52&gt;0,$F52&gt;0),'2. Datu ievade'!AK53,0)</f>
        <v>0</v>
      </c>
      <c r="AO52" s="216">
        <f t="shared" si="53"/>
        <v>0</v>
      </c>
      <c r="AP52" s="214">
        <f t="shared" si="54"/>
        <v>0</v>
      </c>
      <c r="AQ52" s="214">
        <f>IF(AN52&gt;0,'3. Finanšu-statistiskās konst.'!$C$36*'3. Finanšu-statistiskās konst.'!$C$6,0)</f>
        <v>0</v>
      </c>
      <c r="AR52" s="214">
        <f t="shared" si="55"/>
        <v>0</v>
      </c>
      <c r="AS52" s="216">
        <f t="shared" si="56"/>
        <v>0</v>
      </c>
      <c r="AT52" s="214">
        <f t="shared" si="57"/>
        <v>0</v>
      </c>
      <c r="AV52" s="214">
        <f t="shared" si="58"/>
        <v>0</v>
      </c>
      <c r="AW52" s="214">
        <f>IF(AND($E52&gt;0,$F52&gt;0),'2. Datu ievade'!AL53,0)</f>
        <v>0</v>
      </c>
      <c r="AY52" s="214">
        <f t="shared" si="59"/>
        <v>0</v>
      </c>
      <c r="AZ52" s="214">
        <f>IF(AND($E52&gt;0,$F52&gt;0),'2. Datu ievade'!AM53,0)</f>
        <v>0</v>
      </c>
      <c r="BB52" s="214">
        <f t="shared" si="60"/>
        <v>0</v>
      </c>
      <c r="BC52" s="214">
        <f>IF(AND($E52&gt;0,$F52&gt;0),'2. Datu ievade'!AN53,0)</f>
        <v>0</v>
      </c>
    </row>
    <row r="53" spans="2:55" s="205" customFormat="1" x14ac:dyDescent="0.25">
      <c r="B53" s="321"/>
      <c r="C53" s="332" t="str">
        <f>'2. Datu ievade'!C54</f>
        <v>Lietotāja definēta papildus ģeotelpiskā vienība (citi jūras un iesāļu augteņu biotopi un/vai piejūras un iekšzemes kāpu biotopi)</v>
      </c>
      <c r="D53" s="332"/>
      <c r="E53" s="213">
        <f>'2. Datu ievade'!E14</f>
        <v>0</v>
      </c>
      <c r="F53" s="214">
        <f>'2. Datu ievade'!F14</f>
        <v>0</v>
      </c>
      <c r="H53" s="215">
        <f>IF(AND($E53&gt;0,$F53&gt;0),'2. Datu ievade'!AG54,0)</f>
        <v>0</v>
      </c>
      <c r="I53" s="216">
        <f t="shared" si="33"/>
        <v>0</v>
      </c>
      <c r="J53" s="214">
        <f t="shared" si="34"/>
        <v>0</v>
      </c>
      <c r="K53" s="214">
        <f>IF(H53&gt;0,'3. Finanšu-statistiskās konst.'!C$32*'3. Finanšu-statistiskās konst.'!$C$6,0)</f>
        <v>0</v>
      </c>
      <c r="L53" s="214">
        <f t="shared" si="35"/>
        <v>0</v>
      </c>
      <c r="M53" s="216">
        <f t="shared" si="36"/>
        <v>0</v>
      </c>
      <c r="N53" s="214">
        <f t="shared" si="37"/>
        <v>0</v>
      </c>
      <c r="P53" s="215">
        <f>IF(AND($E53&gt;0,$F53&gt;0),'2. Datu ievade'!AH54,0)</f>
        <v>0</v>
      </c>
      <c r="Q53" s="216">
        <f t="shared" si="38"/>
        <v>0</v>
      </c>
      <c r="R53" s="214">
        <f t="shared" si="39"/>
        <v>0</v>
      </c>
      <c r="S53" s="214">
        <f>IF(P53&gt;0,'3. Finanšu-statistiskās konst.'!$C$33*'3. Finanšu-statistiskās konst.'!$C$6,0)</f>
        <v>0</v>
      </c>
      <c r="T53" s="214">
        <f t="shared" si="40"/>
        <v>0</v>
      </c>
      <c r="U53" s="216">
        <f t="shared" si="41"/>
        <v>0</v>
      </c>
      <c r="V53" s="216">
        <f t="shared" si="42"/>
        <v>0</v>
      </c>
      <c r="X53" s="215">
        <f>IF(AND($E53&gt;0,$F53&gt;0),'2. Datu ievade'!AI54,0)</f>
        <v>0</v>
      </c>
      <c r="Y53" s="216">
        <f t="shared" si="43"/>
        <v>0</v>
      </c>
      <c r="Z53" s="214">
        <f t="shared" si="44"/>
        <v>0</v>
      </c>
      <c r="AA53" s="214">
        <f>IF(X53&gt;0,'3. Finanšu-statistiskās konst.'!$C$34*'3. Finanšu-statistiskās konst.'!$C$6,0)</f>
        <v>0</v>
      </c>
      <c r="AB53" s="214">
        <f t="shared" si="45"/>
        <v>0</v>
      </c>
      <c r="AC53" s="216">
        <f t="shared" si="46"/>
        <v>0</v>
      </c>
      <c r="AD53" s="214">
        <f t="shared" si="47"/>
        <v>0</v>
      </c>
      <c r="AF53" s="215">
        <f>IF(AND($E53&gt;0,$F53&gt;0),'2. Datu ievade'!AJ54,0)</f>
        <v>0</v>
      </c>
      <c r="AG53" s="216">
        <f t="shared" si="48"/>
        <v>0</v>
      </c>
      <c r="AH53" s="214">
        <f t="shared" si="49"/>
        <v>0</v>
      </c>
      <c r="AI53" s="214">
        <f>IF(AF53&gt;0,'3. Finanšu-statistiskās konst.'!$C$35*'3. Finanšu-statistiskās konst.'!$C$6,0)</f>
        <v>0</v>
      </c>
      <c r="AJ53" s="214">
        <f t="shared" si="50"/>
        <v>0</v>
      </c>
      <c r="AK53" s="216">
        <f t="shared" si="51"/>
        <v>0</v>
      </c>
      <c r="AL53" s="214">
        <f t="shared" si="52"/>
        <v>0</v>
      </c>
      <c r="AN53" s="215">
        <f>IF(AND($E53&gt;0,$F53&gt;0),'2. Datu ievade'!AK54,0)</f>
        <v>0</v>
      </c>
      <c r="AO53" s="216">
        <f t="shared" si="53"/>
        <v>0</v>
      </c>
      <c r="AP53" s="214">
        <f t="shared" si="54"/>
        <v>0</v>
      </c>
      <c r="AQ53" s="214">
        <f>IF(AN53&gt;0,'3. Finanšu-statistiskās konst.'!$C$36*'3. Finanšu-statistiskās konst.'!$C$6,0)</f>
        <v>0</v>
      </c>
      <c r="AR53" s="214">
        <f t="shared" si="55"/>
        <v>0</v>
      </c>
      <c r="AS53" s="216">
        <f t="shared" si="56"/>
        <v>0</v>
      </c>
      <c r="AT53" s="214">
        <f t="shared" si="57"/>
        <v>0</v>
      </c>
      <c r="AV53" s="214">
        <f t="shared" si="58"/>
        <v>0</v>
      </c>
      <c r="AW53" s="214">
        <f>IF(AND($E53&gt;0,$F53&gt;0),'2. Datu ievade'!AL54,0)</f>
        <v>0</v>
      </c>
      <c r="AY53" s="214">
        <f t="shared" si="59"/>
        <v>0</v>
      </c>
      <c r="AZ53" s="214">
        <f>IF(AND($E53&gt;0,$F53&gt;0),'2. Datu ievade'!AM54,0)</f>
        <v>0</v>
      </c>
      <c r="BB53" s="214">
        <f t="shared" si="60"/>
        <v>0</v>
      </c>
      <c r="BC53" s="214">
        <f>IF(AND($E53&gt;0,$F53&gt;0),'2. Datu ievade'!AN54,0)</f>
        <v>0</v>
      </c>
    </row>
    <row r="54" spans="2:55" s="205" customFormat="1" ht="14.25" customHeight="1" x14ac:dyDescent="0.25">
      <c r="B54" s="319" t="str">
        <f>'2. Datu ievade'!B15</f>
        <v>Upes un ezeri</v>
      </c>
      <c r="C54" s="322" t="str">
        <f>'2. Datu ievade'!C55</f>
        <v>Dabiski upju posmi (biotops 3260)</v>
      </c>
      <c r="D54" s="217" t="str">
        <f>'2. Datu ievade'!D15</f>
        <v>Maza, strauja (ritrāla) upe: INČUPE</v>
      </c>
      <c r="E54" s="213">
        <f>'2. Datu ievade'!E15</f>
        <v>1</v>
      </c>
      <c r="F54" s="214">
        <f>'2. Datu ievade'!F15</f>
        <v>3.71</v>
      </c>
      <c r="H54" s="215">
        <f>IF(AND($E54&gt;0,$F54&gt;0),'2. Datu ievade'!AG55,0)</f>
        <v>3</v>
      </c>
      <c r="I54" s="216">
        <f t="shared" si="33"/>
        <v>134.37619999999998</v>
      </c>
      <c r="J54" s="214">
        <f t="shared" si="34"/>
        <v>11.129999999999999</v>
      </c>
      <c r="K54" s="214">
        <f>IF(H54&gt;0,'3. Finanšu-statistiskās konst.'!C$32*'3. Finanšu-statistiskās konst.'!$C$6,0)</f>
        <v>36.22</v>
      </c>
      <c r="L54" s="214">
        <f t="shared" si="35"/>
        <v>12.073333333333336</v>
      </c>
      <c r="M54" s="216">
        <f t="shared" si="36"/>
        <v>134.37620000000001</v>
      </c>
      <c r="N54" s="214">
        <f t="shared" si="37"/>
        <v>36.220000000000006</v>
      </c>
      <c r="P54" s="215">
        <f>IF(AND($E54&gt;0,$F54&gt;0),'2. Datu ievade'!AH55,0)</f>
        <v>3</v>
      </c>
      <c r="Q54" s="216">
        <f t="shared" si="38"/>
        <v>6640.5290000000005</v>
      </c>
      <c r="R54" s="214">
        <f t="shared" si="39"/>
        <v>11.129999999999999</v>
      </c>
      <c r="S54" s="214">
        <f>IF(P54&gt;0,'3. Finanšu-statistiskās konst.'!$C$33*'3. Finanšu-statistiskās konst.'!$C$6,0)</f>
        <v>1789.9</v>
      </c>
      <c r="T54" s="214">
        <f t="shared" si="40"/>
        <v>466.8097430259723</v>
      </c>
      <c r="U54" s="216">
        <f t="shared" si="41"/>
        <v>5195.5924398790712</v>
      </c>
      <c r="V54" s="216">
        <f t="shared" si="42"/>
        <v>1400.4292290779167</v>
      </c>
      <c r="X54" s="215">
        <f>IF(AND($E54&gt;0,$F54&gt;0),'2. Datu ievade'!AI55,0)</f>
        <v>4</v>
      </c>
      <c r="Y54" s="216">
        <f t="shared" si="43"/>
        <v>0.91637000000000002</v>
      </c>
      <c r="Z54" s="214">
        <f t="shared" si="44"/>
        <v>14.84</v>
      </c>
      <c r="AA54" s="214">
        <f>IF(X54&gt;0,'3. Finanšu-statistiskās konst.'!$C$34*'3. Finanšu-statistiskās konst.'!$C$6,0)</f>
        <v>0.247</v>
      </c>
      <c r="AB54" s="214">
        <f t="shared" si="45"/>
        <v>5.0933516401004013E-2</v>
      </c>
      <c r="AC54" s="216">
        <f t="shared" si="46"/>
        <v>0.75585338339089958</v>
      </c>
      <c r="AD54" s="214">
        <f t="shared" si="47"/>
        <v>0.20373406560401605</v>
      </c>
      <c r="AF54" s="215">
        <f>IF(AND($E54&gt;0,$F54&gt;0),'2. Datu ievade'!AJ55,0)</f>
        <v>0</v>
      </c>
      <c r="AG54" s="216">
        <f t="shared" si="48"/>
        <v>0</v>
      </c>
      <c r="AH54" s="214">
        <f t="shared" si="49"/>
        <v>0</v>
      </c>
      <c r="AI54" s="214">
        <f>IF(AF54&gt;0,'3. Finanšu-statistiskās konst.'!$C$35*'3. Finanšu-statistiskās konst.'!$C$6,0)</f>
        <v>0</v>
      </c>
      <c r="AJ54" s="214">
        <f t="shared" si="50"/>
        <v>0</v>
      </c>
      <c r="AK54" s="216">
        <f t="shared" si="51"/>
        <v>0</v>
      </c>
      <c r="AL54" s="214">
        <f t="shared" si="52"/>
        <v>0</v>
      </c>
      <c r="AN54" s="215">
        <f>IF(AND($E54&gt;0,$F54&gt;0),'2. Datu ievade'!AK55,0)</f>
        <v>6</v>
      </c>
      <c r="AO54" s="216">
        <f t="shared" si="53"/>
        <v>7751.5256000000008</v>
      </c>
      <c r="AP54" s="214">
        <f t="shared" si="54"/>
        <v>22.259999999999998</v>
      </c>
      <c r="AQ54" s="214">
        <f>IF(AN54&gt;0,'3. Finanšu-statistiskās konst.'!$C$36*'3. Finanšu-statistiskās konst.'!$C$6,0)</f>
        <v>2089.36</v>
      </c>
      <c r="AR54" s="214">
        <f t="shared" si="55"/>
        <v>318.87295264692204</v>
      </c>
      <c r="AS54" s="216">
        <f t="shared" si="56"/>
        <v>7098.1119259204843</v>
      </c>
      <c r="AT54" s="214">
        <f t="shared" si="57"/>
        <v>1913.2377158815323</v>
      </c>
      <c r="AV54" s="214">
        <f t="shared" si="58"/>
        <v>0</v>
      </c>
      <c r="AW54" s="214">
        <f>IF(AND($E54&gt;0,$F54&gt;0),'2. Datu ievade'!AL55,0)</f>
        <v>0</v>
      </c>
      <c r="AY54" s="214">
        <f t="shared" si="59"/>
        <v>0</v>
      </c>
      <c r="AZ54" s="214">
        <f>IF(AND($E54&gt;0,$F54&gt;0),'2. Datu ievade'!AM55,0)</f>
        <v>0</v>
      </c>
      <c r="BB54" s="214">
        <f t="shared" si="60"/>
        <v>0</v>
      </c>
      <c r="BC54" s="214">
        <f>IF(AND($E54&gt;0,$F54&gt;0),'2. Datu ievade'!AN55,0)</f>
        <v>0</v>
      </c>
    </row>
    <row r="55" spans="2:55" s="205" customFormat="1" x14ac:dyDescent="0.25">
      <c r="B55" s="320"/>
      <c r="C55" s="323">
        <f>'2. Datu ievade'!C56</f>
        <v>0</v>
      </c>
      <c r="D55" s="217" t="str">
        <f>'2. Datu ievade'!D16</f>
        <v>Vidēja, strauja (ritrāla) upe: PĒTERUPE</v>
      </c>
      <c r="E55" s="213">
        <f>'2. Datu ievade'!E16</f>
        <v>1</v>
      </c>
      <c r="F55" s="214">
        <f>'2. Datu ievade'!F16</f>
        <v>3.71</v>
      </c>
      <c r="H55" s="215">
        <f>IF(AND($E55&gt;0,$F55&gt;0),'2. Datu ievade'!AG56,0)</f>
        <v>3</v>
      </c>
      <c r="I55" s="216">
        <f t="shared" si="33"/>
        <v>134.37619999999998</v>
      </c>
      <c r="J55" s="214">
        <f t="shared" si="34"/>
        <v>11.129999999999999</v>
      </c>
      <c r="K55" s="214">
        <f>IF(H55&gt;0,'3. Finanšu-statistiskās konst.'!C$32*'3. Finanšu-statistiskās konst.'!$C$6,0)</f>
        <v>36.22</v>
      </c>
      <c r="L55" s="214">
        <f t="shared" si="35"/>
        <v>12.073333333333336</v>
      </c>
      <c r="M55" s="216">
        <f t="shared" si="36"/>
        <v>134.37620000000001</v>
      </c>
      <c r="N55" s="214">
        <f t="shared" si="37"/>
        <v>36.220000000000006</v>
      </c>
      <c r="P55" s="215">
        <f>IF(AND($E55&gt;0,$F55&gt;0),'2. Datu ievade'!AH56,0)</f>
        <v>3</v>
      </c>
      <c r="Q55" s="216">
        <f t="shared" si="38"/>
        <v>6640.5290000000005</v>
      </c>
      <c r="R55" s="214">
        <f t="shared" si="39"/>
        <v>11.129999999999999</v>
      </c>
      <c r="S55" s="214">
        <f>IF(P55&gt;0,'3. Finanšu-statistiskās konst.'!$C$33*'3. Finanšu-statistiskās konst.'!$C$6,0)</f>
        <v>1789.9</v>
      </c>
      <c r="T55" s="214">
        <f t="shared" si="40"/>
        <v>466.8097430259723</v>
      </c>
      <c r="U55" s="216">
        <f t="shared" si="41"/>
        <v>5195.5924398790712</v>
      </c>
      <c r="V55" s="216">
        <f t="shared" si="42"/>
        <v>1400.4292290779167</v>
      </c>
      <c r="X55" s="215">
        <f>IF(AND($E55&gt;0,$F55&gt;0),'2. Datu ievade'!AI56,0)</f>
        <v>4</v>
      </c>
      <c r="Y55" s="216">
        <f t="shared" si="43"/>
        <v>0.91637000000000002</v>
      </c>
      <c r="Z55" s="214">
        <f t="shared" si="44"/>
        <v>14.84</v>
      </c>
      <c r="AA55" s="214">
        <f>IF(X55&gt;0,'3. Finanšu-statistiskās konst.'!$C$34*'3. Finanšu-statistiskās konst.'!$C$6,0)</f>
        <v>0.247</v>
      </c>
      <c r="AB55" s="214">
        <f t="shared" si="45"/>
        <v>5.0933516401004013E-2</v>
      </c>
      <c r="AC55" s="216">
        <f t="shared" si="46"/>
        <v>0.75585338339089958</v>
      </c>
      <c r="AD55" s="214">
        <f t="shared" si="47"/>
        <v>0.20373406560401605</v>
      </c>
      <c r="AF55" s="215">
        <f>IF(AND($E55&gt;0,$F55&gt;0),'2. Datu ievade'!AJ56,0)</f>
        <v>0</v>
      </c>
      <c r="AG55" s="216">
        <f t="shared" si="48"/>
        <v>0</v>
      </c>
      <c r="AH55" s="214">
        <f t="shared" si="49"/>
        <v>0</v>
      </c>
      <c r="AI55" s="214">
        <f>IF(AF55&gt;0,'3. Finanšu-statistiskās konst.'!$C$35*'3. Finanšu-statistiskās konst.'!$C$6,0)</f>
        <v>0</v>
      </c>
      <c r="AJ55" s="214">
        <f t="shared" si="50"/>
        <v>0</v>
      </c>
      <c r="AK55" s="216">
        <f t="shared" si="51"/>
        <v>0</v>
      </c>
      <c r="AL55" s="214">
        <f t="shared" si="52"/>
        <v>0</v>
      </c>
      <c r="AN55" s="215">
        <f>IF(AND($E55&gt;0,$F55&gt;0),'2. Datu ievade'!AK56,0)</f>
        <v>6</v>
      </c>
      <c r="AO55" s="216">
        <f t="shared" si="53"/>
        <v>7751.5256000000008</v>
      </c>
      <c r="AP55" s="214">
        <f t="shared" si="54"/>
        <v>22.259999999999998</v>
      </c>
      <c r="AQ55" s="214">
        <f>IF(AN55&gt;0,'3. Finanšu-statistiskās konst.'!$C$36*'3. Finanšu-statistiskās konst.'!$C$6,0)</f>
        <v>2089.36</v>
      </c>
      <c r="AR55" s="214">
        <f t="shared" si="55"/>
        <v>318.87295264692204</v>
      </c>
      <c r="AS55" s="216">
        <f t="shared" si="56"/>
        <v>7098.1119259204843</v>
      </c>
      <c r="AT55" s="214">
        <f t="shared" si="57"/>
        <v>1913.2377158815323</v>
      </c>
      <c r="AV55" s="214">
        <f t="shared" si="58"/>
        <v>0</v>
      </c>
      <c r="AW55" s="214">
        <f>IF(AND($E55&gt;0,$F55&gt;0),'2. Datu ievade'!AL56,0)</f>
        <v>0</v>
      </c>
      <c r="AY55" s="214">
        <f t="shared" si="59"/>
        <v>0</v>
      </c>
      <c r="AZ55" s="214">
        <f>IF(AND($E55&gt;0,$F55&gt;0),'2. Datu ievade'!AM56,0)</f>
        <v>0</v>
      </c>
      <c r="BB55" s="214">
        <f t="shared" si="60"/>
        <v>0</v>
      </c>
      <c r="BC55" s="214">
        <f>IF(AND($E55&gt;0,$F55&gt;0),'2. Datu ievade'!AN56,0)</f>
        <v>0</v>
      </c>
    </row>
    <row r="56" spans="2:55" s="205" customFormat="1" x14ac:dyDescent="0.25">
      <c r="B56" s="320"/>
      <c r="C56" s="324"/>
      <c r="D56" s="217" t="str">
        <f>'2. Datu ievade'!D17</f>
        <v>Upes vai tās posma nosaukums</v>
      </c>
      <c r="E56" s="213">
        <f>'2. Datu ievade'!E17</f>
        <v>0</v>
      </c>
      <c r="F56" s="214">
        <f>'2. Datu ievade'!F17</f>
        <v>0</v>
      </c>
      <c r="H56" s="215">
        <f>IF(AND($E56&gt;0,$F56&gt;0),'2. Datu ievade'!AG57,0)</f>
        <v>0</v>
      </c>
      <c r="I56" s="216">
        <f t="shared" si="33"/>
        <v>0</v>
      </c>
      <c r="J56" s="214">
        <f t="shared" si="34"/>
        <v>0</v>
      </c>
      <c r="K56" s="214">
        <f>IF(H56&gt;0,'3. Finanšu-statistiskās konst.'!C$32*'3. Finanšu-statistiskās konst.'!$C$6,0)</f>
        <v>0</v>
      </c>
      <c r="L56" s="214">
        <f t="shared" si="35"/>
        <v>0</v>
      </c>
      <c r="M56" s="216">
        <f t="shared" si="36"/>
        <v>0</v>
      </c>
      <c r="N56" s="214">
        <f t="shared" si="37"/>
        <v>0</v>
      </c>
      <c r="P56" s="215">
        <f>IF(AND($E56&gt;0,$F56&gt;0),'2. Datu ievade'!AH57,0)</f>
        <v>0</v>
      </c>
      <c r="Q56" s="216">
        <f t="shared" si="38"/>
        <v>0</v>
      </c>
      <c r="R56" s="214">
        <f t="shared" si="39"/>
        <v>0</v>
      </c>
      <c r="S56" s="214">
        <f>IF(P56&gt;0,'3. Finanšu-statistiskās konst.'!$C$33*'3. Finanšu-statistiskās konst.'!$C$6,0)</f>
        <v>0</v>
      </c>
      <c r="T56" s="214">
        <f t="shared" si="40"/>
        <v>0</v>
      </c>
      <c r="U56" s="216">
        <f t="shared" si="41"/>
        <v>0</v>
      </c>
      <c r="V56" s="216">
        <f t="shared" si="42"/>
        <v>0</v>
      </c>
      <c r="X56" s="215">
        <f>IF(AND($E56&gt;0,$F56&gt;0),'2. Datu ievade'!AI57,0)</f>
        <v>0</v>
      </c>
      <c r="Y56" s="216">
        <f t="shared" si="43"/>
        <v>0</v>
      </c>
      <c r="Z56" s="214">
        <f t="shared" si="44"/>
        <v>0</v>
      </c>
      <c r="AA56" s="214">
        <f>IF(X56&gt;0,'3. Finanšu-statistiskās konst.'!$C$34*'3. Finanšu-statistiskās konst.'!$C$6,0)</f>
        <v>0</v>
      </c>
      <c r="AB56" s="214">
        <f t="shared" si="45"/>
        <v>0</v>
      </c>
      <c r="AC56" s="216">
        <f t="shared" si="46"/>
        <v>0</v>
      </c>
      <c r="AD56" s="214">
        <f t="shared" si="47"/>
        <v>0</v>
      </c>
      <c r="AF56" s="215">
        <f>IF(AND($E56&gt;0,$F56&gt;0),'2. Datu ievade'!AJ57,0)</f>
        <v>0</v>
      </c>
      <c r="AG56" s="216">
        <f t="shared" si="48"/>
        <v>0</v>
      </c>
      <c r="AH56" s="214">
        <f t="shared" si="49"/>
        <v>0</v>
      </c>
      <c r="AI56" s="214">
        <f>IF(AF56&gt;0,'3. Finanšu-statistiskās konst.'!$C$35*'3. Finanšu-statistiskās konst.'!$C$6,0)</f>
        <v>0</v>
      </c>
      <c r="AJ56" s="214">
        <f t="shared" si="50"/>
        <v>0</v>
      </c>
      <c r="AK56" s="216">
        <f t="shared" si="51"/>
        <v>0</v>
      </c>
      <c r="AL56" s="214">
        <f t="shared" si="52"/>
        <v>0</v>
      </c>
      <c r="AN56" s="215">
        <f>IF(AND($E56&gt;0,$F56&gt;0),'2. Datu ievade'!AK57,0)</f>
        <v>0</v>
      </c>
      <c r="AO56" s="216">
        <f t="shared" si="53"/>
        <v>0</v>
      </c>
      <c r="AP56" s="214">
        <f t="shared" si="54"/>
        <v>0</v>
      </c>
      <c r="AQ56" s="214">
        <f>IF(AN56&gt;0,'3. Finanšu-statistiskās konst.'!$C$36*'3. Finanšu-statistiskās konst.'!$C$6,0)</f>
        <v>0</v>
      </c>
      <c r="AR56" s="214">
        <f t="shared" si="55"/>
        <v>0</v>
      </c>
      <c r="AS56" s="216">
        <f t="shared" si="56"/>
        <v>0</v>
      </c>
      <c r="AT56" s="214">
        <f t="shared" si="57"/>
        <v>0</v>
      </c>
      <c r="AV56" s="214">
        <f t="shared" si="58"/>
        <v>0</v>
      </c>
      <c r="AW56" s="214">
        <f>IF(AND($E56&gt;0,$F56&gt;0),'2. Datu ievade'!AL57,0)</f>
        <v>0</v>
      </c>
      <c r="AY56" s="214">
        <f t="shared" si="59"/>
        <v>0</v>
      </c>
      <c r="AZ56" s="214">
        <f>IF(AND($E56&gt;0,$F56&gt;0),'2. Datu ievade'!AM57,0)</f>
        <v>0</v>
      </c>
      <c r="BB56" s="214">
        <f t="shared" si="60"/>
        <v>0</v>
      </c>
      <c r="BC56" s="214">
        <f>IF(AND($E56&gt;0,$F56&gt;0),'2. Datu ievade'!AN57,0)</f>
        <v>0</v>
      </c>
    </row>
    <row r="57" spans="2:55" s="205" customFormat="1" ht="14.25" customHeight="1" x14ac:dyDescent="0.25">
      <c r="B57" s="320"/>
      <c r="C57" s="325" t="str">
        <f>'2. Datu ievade'!C18:D18</f>
        <v xml:space="preserve">Lietotāja definēta papildus ģeotelpiskā vienība (citi saldūdeņu biotopi vai upju/ezeru tipi) </v>
      </c>
      <c r="D57" s="326"/>
      <c r="E57" s="213">
        <f>'2. Datu ievade'!E18</f>
        <v>0</v>
      </c>
      <c r="F57" s="214">
        <f>'2. Datu ievade'!F18</f>
        <v>0</v>
      </c>
      <c r="H57" s="215">
        <f>IF(AND($E57&gt;0,$F57&gt;0),'2. Datu ievade'!AG58,0)</f>
        <v>0</v>
      </c>
      <c r="I57" s="216">
        <f t="shared" si="33"/>
        <v>0</v>
      </c>
      <c r="J57" s="214">
        <f t="shared" si="34"/>
        <v>0</v>
      </c>
      <c r="K57" s="214">
        <f>IF(H57&gt;0,'3. Finanšu-statistiskās konst.'!C$32*'3. Finanšu-statistiskās konst.'!$C$6,0)</f>
        <v>0</v>
      </c>
      <c r="L57" s="214">
        <f t="shared" si="35"/>
        <v>0</v>
      </c>
      <c r="M57" s="216">
        <f t="shared" si="36"/>
        <v>0</v>
      </c>
      <c r="N57" s="214">
        <f t="shared" si="37"/>
        <v>0</v>
      </c>
      <c r="P57" s="215">
        <f>IF(AND($E57&gt;0,$F57&gt;0),'2. Datu ievade'!AH58,0)</f>
        <v>0</v>
      </c>
      <c r="Q57" s="216">
        <f t="shared" si="38"/>
        <v>0</v>
      </c>
      <c r="R57" s="214">
        <f t="shared" si="39"/>
        <v>0</v>
      </c>
      <c r="S57" s="214">
        <f>IF(P57&gt;0,'3. Finanšu-statistiskās konst.'!$C$33*'3. Finanšu-statistiskās konst.'!$C$6,0)</f>
        <v>0</v>
      </c>
      <c r="T57" s="214">
        <f t="shared" si="40"/>
        <v>0</v>
      </c>
      <c r="U57" s="216">
        <f t="shared" si="41"/>
        <v>0</v>
      </c>
      <c r="V57" s="216">
        <f t="shared" si="42"/>
        <v>0</v>
      </c>
      <c r="X57" s="215">
        <f>IF(AND($E57&gt;0,$F57&gt;0),'2. Datu ievade'!AI58,0)</f>
        <v>0</v>
      </c>
      <c r="Y57" s="216">
        <f t="shared" si="43"/>
        <v>0</v>
      </c>
      <c r="Z57" s="214">
        <f t="shared" si="44"/>
        <v>0</v>
      </c>
      <c r="AA57" s="214">
        <f>IF(X57&gt;0,'3. Finanšu-statistiskās konst.'!$C$34*'3. Finanšu-statistiskās konst.'!$C$6,0)</f>
        <v>0</v>
      </c>
      <c r="AB57" s="214">
        <f t="shared" si="45"/>
        <v>0</v>
      </c>
      <c r="AC57" s="216">
        <f t="shared" si="46"/>
        <v>0</v>
      </c>
      <c r="AD57" s="214">
        <f t="shared" si="47"/>
        <v>0</v>
      </c>
      <c r="AF57" s="215">
        <f>IF(AND($E57&gt;0,$F57&gt;0),'2. Datu ievade'!AJ58,0)</f>
        <v>0</v>
      </c>
      <c r="AG57" s="216">
        <f t="shared" si="48"/>
        <v>0</v>
      </c>
      <c r="AH57" s="214">
        <f t="shared" si="49"/>
        <v>0</v>
      </c>
      <c r="AI57" s="214">
        <f>IF(AF57&gt;0,'3. Finanšu-statistiskās konst.'!$C$35*'3. Finanšu-statistiskās konst.'!$C$6,0)</f>
        <v>0</v>
      </c>
      <c r="AJ57" s="214">
        <f t="shared" si="50"/>
        <v>0</v>
      </c>
      <c r="AK57" s="216">
        <f t="shared" si="51"/>
        <v>0</v>
      </c>
      <c r="AL57" s="214">
        <f t="shared" si="52"/>
        <v>0</v>
      </c>
      <c r="AN57" s="215">
        <f>IF(AND($E57&gt;0,$F57&gt;0),'2. Datu ievade'!AK58,0)</f>
        <v>0</v>
      </c>
      <c r="AO57" s="216">
        <f t="shared" si="53"/>
        <v>0</v>
      </c>
      <c r="AP57" s="214">
        <f t="shared" si="54"/>
        <v>0</v>
      </c>
      <c r="AQ57" s="214">
        <f>IF(AN57&gt;0,'3. Finanšu-statistiskās konst.'!$C$36*'3. Finanšu-statistiskās konst.'!$C$6,0)</f>
        <v>0</v>
      </c>
      <c r="AR57" s="214">
        <f t="shared" si="55"/>
        <v>0</v>
      </c>
      <c r="AS57" s="216">
        <f t="shared" si="56"/>
        <v>0</v>
      </c>
      <c r="AT57" s="214">
        <f t="shared" si="57"/>
        <v>0</v>
      </c>
      <c r="AV57" s="214">
        <f t="shared" si="58"/>
        <v>0</v>
      </c>
      <c r="AW57" s="214">
        <f>IF(AND($E57&gt;0,$F57&gt;0),'2. Datu ievade'!AL58,0)</f>
        <v>0</v>
      </c>
      <c r="AY57" s="214">
        <f t="shared" si="59"/>
        <v>0</v>
      </c>
      <c r="AZ57" s="214">
        <f>IF(AND($E57&gt;0,$F57&gt;0),'2. Datu ievade'!AM58,0)</f>
        <v>0</v>
      </c>
      <c r="BB57" s="214">
        <f t="shared" si="60"/>
        <v>0</v>
      </c>
      <c r="BC57" s="214">
        <f>IF(AND($E57&gt;0,$F57&gt;0),'2. Datu ievade'!AN58,0)</f>
        <v>0</v>
      </c>
    </row>
    <row r="58" spans="2:55" s="205" customFormat="1" ht="14.25" customHeight="1" x14ac:dyDescent="0.25">
      <c r="B58" s="320"/>
      <c r="C58" s="325" t="str">
        <f>'2. Datu ievade'!C19:D19</f>
        <v xml:space="preserve">Lietotāja definēta papildus ģeotelpiskā vienība (citi saldūdeņu biotopi vai upju/ezeru tipi) </v>
      </c>
      <c r="D58" s="326"/>
      <c r="E58" s="213">
        <f>'2. Datu ievade'!E19</f>
        <v>0</v>
      </c>
      <c r="F58" s="214">
        <f>'2. Datu ievade'!F19</f>
        <v>0</v>
      </c>
      <c r="H58" s="215">
        <f>IF(AND($E58&gt;0,$F58&gt;0),'2. Datu ievade'!AG59,0)</f>
        <v>0</v>
      </c>
      <c r="I58" s="216">
        <f t="shared" si="33"/>
        <v>0</v>
      </c>
      <c r="J58" s="214">
        <f t="shared" si="34"/>
        <v>0</v>
      </c>
      <c r="K58" s="214">
        <f>IF(H58&gt;0,'3. Finanšu-statistiskās konst.'!C$32*'3. Finanšu-statistiskās konst.'!$C$6,0)</f>
        <v>0</v>
      </c>
      <c r="L58" s="214">
        <f t="shared" si="35"/>
        <v>0</v>
      </c>
      <c r="M58" s="216">
        <f t="shared" si="36"/>
        <v>0</v>
      </c>
      <c r="N58" s="214">
        <f t="shared" si="37"/>
        <v>0</v>
      </c>
      <c r="P58" s="215">
        <f>IF(AND($E58&gt;0,$F58&gt;0),'2. Datu ievade'!AH59,0)</f>
        <v>0</v>
      </c>
      <c r="Q58" s="216">
        <f t="shared" si="38"/>
        <v>0</v>
      </c>
      <c r="R58" s="214">
        <f t="shared" si="39"/>
        <v>0</v>
      </c>
      <c r="S58" s="214">
        <f>IF(P58&gt;0,'3. Finanšu-statistiskās konst.'!$C$33*'3. Finanšu-statistiskās konst.'!$C$6,0)</f>
        <v>0</v>
      </c>
      <c r="T58" s="214">
        <f t="shared" si="40"/>
        <v>0</v>
      </c>
      <c r="U58" s="216">
        <f t="shared" si="41"/>
        <v>0</v>
      </c>
      <c r="V58" s="216">
        <f t="shared" si="42"/>
        <v>0</v>
      </c>
      <c r="X58" s="215">
        <f>IF(AND($E58&gt;0,$F58&gt;0),'2. Datu ievade'!AI59,0)</f>
        <v>0</v>
      </c>
      <c r="Y58" s="216">
        <f t="shared" si="43"/>
        <v>0</v>
      </c>
      <c r="Z58" s="214">
        <f t="shared" si="44"/>
        <v>0</v>
      </c>
      <c r="AA58" s="214">
        <f>IF(X58&gt;0,'3. Finanšu-statistiskās konst.'!$C$34*'3. Finanšu-statistiskās konst.'!$C$6,0)</f>
        <v>0</v>
      </c>
      <c r="AB58" s="214">
        <f t="shared" si="45"/>
        <v>0</v>
      </c>
      <c r="AC58" s="216">
        <f t="shared" si="46"/>
        <v>0</v>
      </c>
      <c r="AD58" s="214">
        <f t="shared" si="47"/>
        <v>0</v>
      </c>
      <c r="AF58" s="215">
        <f>IF(AND($E58&gt;0,$F58&gt;0),'2. Datu ievade'!AJ59,0)</f>
        <v>0</v>
      </c>
      <c r="AG58" s="216">
        <f t="shared" si="48"/>
        <v>0</v>
      </c>
      <c r="AH58" s="214">
        <f t="shared" si="49"/>
        <v>0</v>
      </c>
      <c r="AI58" s="214">
        <f>IF(AF58&gt;0,'3. Finanšu-statistiskās konst.'!$C$35*'3. Finanšu-statistiskās konst.'!$C$6,0)</f>
        <v>0</v>
      </c>
      <c r="AJ58" s="214">
        <f t="shared" si="50"/>
        <v>0</v>
      </c>
      <c r="AK58" s="216">
        <f t="shared" si="51"/>
        <v>0</v>
      </c>
      <c r="AL58" s="214">
        <f t="shared" si="52"/>
        <v>0</v>
      </c>
      <c r="AN58" s="215">
        <f>IF(AND($E58&gt;0,$F58&gt;0),'2. Datu ievade'!AK59,0)</f>
        <v>0</v>
      </c>
      <c r="AO58" s="216">
        <f t="shared" si="53"/>
        <v>0</v>
      </c>
      <c r="AP58" s="214">
        <f t="shared" si="54"/>
        <v>0</v>
      </c>
      <c r="AQ58" s="214">
        <f>IF(AN58&gt;0,'3. Finanšu-statistiskās konst.'!$C$36*'3. Finanšu-statistiskās konst.'!$C$6,0)</f>
        <v>0</v>
      </c>
      <c r="AR58" s="214">
        <f t="shared" si="55"/>
        <v>0</v>
      </c>
      <c r="AS58" s="216">
        <f t="shared" si="56"/>
        <v>0</v>
      </c>
      <c r="AT58" s="214">
        <f t="shared" si="57"/>
        <v>0</v>
      </c>
      <c r="AV58" s="214">
        <f t="shared" si="58"/>
        <v>0</v>
      </c>
      <c r="AW58" s="214">
        <f>IF(AND($E58&gt;0,$F58&gt;0),'2. Datu ievade'!AL59,0)</f>
        <v>0</v>
      </c>
      <c r="AY58" s="214">
        <f t="shared" si="59"/>
        <v>0</v>
      </c>
      <c r="AZ58" s="214">
        <f>IF(AND($E58&gt;0,$F58&gt;0),'2. Datu ievade'!AM59,0)</f>
        <v>0</v>
      </c>
      <c r="BB58" s="214">
        <f t="shared" si="60"/>
        <v>0</v>
      </c>
      <c r="BC58" s="214">
        <f>IF(AND($E58&gt;0,$F58&gt;0),'2. Datu ievade'!AN59,0)</f>
        <v>0</v>
      </c>
    </row>
    <row r="59" spans="2:55" s="205" customFormat="1" ht="14.25" customHeight="1" x14ac:dyDescent="0.25">
      <c r="B59" s="321"/>
      <c r="C59" s="325" t="str">
        <f>'2. Datu ievade'!C20:D20</f>
        <v xml:space="preserve">Lietotāja definēta papildus ģeotelpiskā vienība (citi saldūdeņu biotopi vai upju/ezeru tipi) </v>
      </c>
      <c r="D59" s="326"/>
      <c r="E59" s="213">
        <f>'2. Datu ievade'!E20</f>
        <v>0</v>
      </c>
      <c r="F59" s="214">
        <f>'2. Datu ievade'!F20</f>
        <v>0</v>
      </c>
      <c r="H59" s="215">
        <f>IF(AND($E59&gt;0,$F59&gt;0),'2. Datu ievade'!AG60,0)</f>
        <v>0</v>
      </c>
      <c r="I59" s="216">
        <f t="shared" si="33"/>
        <v>0</v>
      </c>
      <c r="J59" s="214">
        <f t="shared" si="34"/>
        <v>0</v>
      </c>
      <c r="K59" s="214">
        <f>IF(H59&gt;0,'3. Finanšu-statistiskās konst.'!C$32*'3. Finanšu-statistiskās konst.'!$C$6,0)</f>
        <v>0</v>
      </c>
      <c r="L59" s="214">
        <f t="shared" si="35"/>
        <v>0</v>
      </c>
      <c r="M59" s="216">
        <f t="shared" si="36"/>
        <v>0</v>
      </c>
      <c r="N59" s="214">
        <f t="shared" si="37"/>
        <v>0</v>
      </c>
      <c r="P59" s="215">
        <f>IF(AND($E59&gt;0,$F59&gt;0),'2. Datu ievade'!AH60,0)</f>
        <v>0</v>
      </c>
      <c r="Q59" s="216">
        <f t="shared" si="38"/>
        <v>0</v>
      </c>
      <c r="R59" s="214">
        <f t="shared" si="39"/>
        <v>0</v>
      </c>
      <c r="S59" s="214">
        <f>IF(P59&gt;0,'3. Finanšu-statistiskās konst.'!$C$33*'3. Finanšu-statistiskās konst.'!$C$6,0)</f>
        <v>0</v>
      </c>
      <c r="T59" s="214">
        <f t="shared" si="40"/>
        <v>0</v>
      </c>
      <c r="U59" s="216">
        <f t="shared" si="41"/>
        <v>0</v>
      </c>
      <c r="V59" s="216">
        <f t="shared" si="42"/>
        <v>0</v>
      </c>
      <c r="X59" s="215">
        <f>IF(AND($E59&gt;0,$F59&gt;0),'2. Datu ievade'!AI60,0)</f>
        <v>0</v>
      </c>
      <c r="Y59" s="216">
        <f t="shared" si="43"/>
        <v>0</v>
      </c>
      <c r="Z59" s="214">
        <f t="shared" si="44"/>
        <v>0</v>
      </c>
      <c r="AA59" s="214">
        <f>IF(X59&gt;0,'3. Finanšu-statistiskās konst.'!$C$34*'3. Finanšu-statistiskās konst.'!$C$6,0)</f>
        <v>0</v>
      </c>
      <c r="AB59" s="214">
        <f t="shared" si="45"/>
        <v>0</v>
      </c>
      <c r="AC59" s="216">
        <f t="shared" si="46"/>
        <v>0</v>
      </c>
      <c r="AD59" s="214">
        <f t="shared" si="47"/>
        <v>0</v>
      </c>
      <c r="AF59" s="215">
        <f>IF(AND($E59&gt;0,$F59&gt;0),'2. Datu ievade'!AJ60,0)</f>
        <v>0</v>
      </c>
      <c r="AG59" s="216">
        <f t="shared" si="48"/>
        <v>0</v>
      </c>
      <c r="AH59" s="214">
        <f t="shared" si="49"/>
        <v>0</v>
      </c>
      <c r="AI59" s="214">
        <f>IF(AF59&gt;0,'3. Finanšu-statistiskās konst.'!$C$35*'3. Finanšu-statistiskās konst.'!$C$6,0)</f>
        <v>0</v>
      </c>
      <c r="AJ59" s="214">
        <f t="shared" si="50"/>
        <v>0</v>
      </c>
      <c r="AK59" s="216">
        <f t="shared" si="51"/>
        <v>0</v>
      </c>
      <c r="AL59" s="214">
        <f t="shared" si="52"/>
        <v>0</v>
      </c>
      <c r="AN59" s="215">
        <f>IF(AND($E59&gt;0,$F59&gt;0),'2. Datu ievade'!AK60,0)</f>
        <v>0</v>
      </c>
      <c r="AO59" s="216">
        <f t="shared" si="53"/>
        <v>0</v>
      </c>
      <c r="AP59" s="214">
        <f t="shared" si="54"/>
        <v>0</v>
      </c>
      <c r="AQ59" s="214">
        <f>IF(AN59&gt;0,'3. Finanšu-statistiskās konst.'!$C$36*'3. Finanšu-statistiskās konst.'!$C$6,0)</f>
        <v>0</v>
      </c>
      <c r="AR59" s="214">
        <f t="shared" si="55"/>
        <v>0</v>
      </c>
      <c r="AS59" s="216">
        <f t="shared" si="56"/>
        <v>0</v>
      </c>
      <c r="AT59" s="214">
        <f t="shared" si="57"/>
        <v>0</v>
      </c>
      <c r="AV59" s="214">
        <f t="shared" si="58"/>
        <v>0</v>
      </c>
      <c r="AW59" s="214">
        <f>IF(AND($E59&gt;0,$F59&gt;0),'2. Datu ievade'!AL60,0)</f>
        <v>0</v>
      </c>
      <c r="AY59" s="214">
        <f t="shared" si="59"/>
        <v>0</v>
      </c>
      <c r="AZ59" s="214">
        <f>IF(AND($E59&gt;0,$F59&gt;0),'2. Datu ievade'!AM60,0)</f>
        <v>0</v>
      </c>
      <c r="BB59" s="214">
        <f t="shared" si="60"/>
        <v>0</v>
      </c>
      <c r="BC59" s="214">
        <f>IF(AND($E59&gt;0,$F59&gt;0),'2. Datu ievade'!AN60,0)</f>
        <v>0</v>
      </c>
    </row>
    <row r="60" spans="2:55" s="205" customFormat="1" ht="14.25" customHeight="1" x14ac:dyDescent="0.25">
      <c r="B60" s="327" t="str">
        <f>'2. Datu ievade'!B61</f>
        <v>Meži</v>
      </c>
      <c r="C60" s="331" t="str">
        <f>'2. Datu ievade'!C61</f>
        <v>Mežainas piejūras kāpas (biotops 2180)/Veci vai dabiski boreāli meži (biotops 9010*)</v>
      </c>
      <c r="D60" s="156" t="str">
        <f>'2. Datu ievade'!D61</f>
        <v>pieaugusi un pāraugusi audze</v>
      </c>
      <c r="E60" s="213">
        <f>'2. Datu ievade'!E21</f>
        <v>1</v>
      </c>
      <c r="F60" s="214">
        <f>'2. Datu ievade'!F21</f>
        <v>12.05</v>
      </c>
      <c r="H60" s="215">
        <f>IF(AND($E60&gt;0,$F60&gt;0),'2. Datu ievade'!AG61,0)</f>
        <v>3</v>
      </c>
      <c r="I60" s="216">
        <f t="shared" si="33"/>
        <v>14.8215</v>
      </c>
      <c r="J60" s="214">
        <f t="shared" si="34"/>
        <v>36.150000000000006</v>
      </c>
      <c r="K60" s="266">
        <f>IF(H60&gt;0,'3. Finanšu-statistiskās konst.'!C$31*'3. Finanšu-statistiskās konst.'!$C$6,0)</f>
        <v>1.23</v>
      </c>
      <c r="L60" s="214">
        <f t="shared" si="35"/>
        <v>0.61875094510812045</v>
      </c>
      <c r="M60" s="216">
        <f t="shared" si="36"/>
        <v>22.367846665658558</v>
      </c>
      <c r="N60" s="214">
        <f t="shared" si="37"/>
        <v>1.8562528353243615</v>
      </c>
      <c r="P60" s="215">
        <f>IF(AND($E60&gt;0,$F60&gt;0),'2. Datu ievade'!AH61,0)</f>
        <v>5</v>
      </c>
      <c r="Q60" s="216">
        <f t="shared" si="38"/>
        <v>21568.295000000002</v>
      </c>
      <c r="R60" s="214">
        <f t="shared" si="39"/>
        <v>60.25</v>
      </c>
      <c r="S60" s="214">
        <f>IF(P60&gt;0,'3. Finanšu-statistiskās konst.'!$C$33*'3. Finanšu-statistiskās konst.'!$C$6,0)</f>
        <v>1789.9</v>
      </c>
      <c r="T60" s="214">
        <f t="shared" si="40"/>
        <v>466.8097430259723</v>
      </c>
      <c r="U60" s="216">
        <f t="shared" si="41"/>
        <v>28125.287017314829</v>
      </c>
      <c r="V60" s="216">
        <f t="shared" si="42"/>
        <v>2334.0487151298612</v>
      </c>
      <c r="X60" s="215">
        <f>IF(AND($E60&gt;0,$F60&gt;0),'2. Datu ievade'!AI61,0)</f>
        <v>5</v>
      </c>
      <c r="Y60" s="216">
        <f t="shared" si="43"/>
        <v>2.9763500000000001</v>
      </c>
      <c r="Z60" s="214">
        <f t="shared" si="44"/>
        <v>60.25</v>
      </c>
      <c r="AA60" s="214">
        <f>IF(X60&gt;0,'3. Finanšu-statistiskās konst.'!$C$34*'3. Finanšu-statistiskās konst.'!$C$6,0)</f>
        <v>0.247</v>
      </c>
      <c r="AB60" s="214">
        <f t="shared" si="45"/>
        <v>5.0933516401004013E-2</v>
      </c>
      <c r="AC60" s="216">
        <f t="shared" si="46"/>
        <v>3.0687443631604916</v>
      </c>
      <c r="AD60" s="214">
        <f t="shared" si="47"/>
        <v>0.25466758200502004</v>
      </c>
      <c r="AF60" s="215">
        <f>IF(AND($E60&gt;0,$F60&gt;0),'2. Datu ievade'!AJ61,0)</f>
        <v>0</v>
      </c>
      <c r="AG60" s="216">
        <f t="shared" si="48"/>
        <v>0</v>
      </c>
      <c r="AH60" s="214">
        <f t="shared" si="49"/>
        <v>0</v>
      </c>
      <c r="AI60" s="214">
        <f>IF(AF60&gt;0,'3. Finanšu-statistiskās konst.'!$C$35*'3. Finanšu-statistiskās konst.'!$C$6,0)</f>
        <v>0</v>
      </c>
      <c r="AJ60" s="214">
        <f t="shared" si="50"/>
        <v>0</v>
      </c>
      <c r="AK60" s="216">
        <f t="shared" si="51"/>
        <v>0</v>
      </c>
      <c r="AL60" s="214">
        <f t="shared" si="52"/>
        <v>0</v>
      </c>
      <c r="AN60" s="215">
        <f>IF(AND($E60&gt;0,$F60&gt;0),'2. Datu ievade'!AK61,0)</f>
        <v>7</v>
      </c>
      <c r="AO60" s="216">
        <f t="shared" si="53"/>
        <v>25176.788000000004</v>
      </c>
      <c r="AP60" s="214">
        <f t="shared" si="54"/>
        <v>84.350000000000009</v>
      </c>
      <c r="AQ60" s="214">
        <f>IF(AN60&gt;0,'3. Finanšu-statistiskās konst.'!$C$36*'3. Finanšu-statistiskās konst.'!$C$6,0)</f>
        <v>2089.36</v>
      </c>
      <c r="AR60" s="214">
        <f t="shared" si="55"/>
        <v>318.87295264692204</v>
      </c>
      <c r="AS60" s="216">
        <f t="shared" si="56"/>
        <v>26896.933555767879</v>
      </c>
      <c r="AT60" s="214">
        <f t="shared" si="57"/>
        <v>2232.1106685284544</v>
      </c>
      <c r="AV60" s="214">
        <f t="shared" si="58"/>
        <v>0</v>
      </c>
      <c r="AW60" s="214">
        <f>IF(AND($E60&gt;0,$F60&gt;0),'2. Datu ievade'!AL61,0)</f>
        <v>0</v>
      </c>
      <c r="AY60" s="214">
        <f t="shared" si="59"/>
        <v>0</v>
      </c>
      <c r="AZ60" s="214">
        <f>IF(AND($E60&gt;0,$F60&gt;0),'2. Datu ievade'!AM61,0)</f>
        <v>0</v>
      </c>
      <c r="BB60" s="214">
        <f t="shared" si="60"/>
        <v>0</v>
      </c>
      <c r="BC60" s="214">
        <f>IF(AND($E60&gt;0,$F60&gt;0),'2. Datu ievade'!AN61,0)</f>
        <v>0</v>
      </c>
    </row>
    <row r="61" spans="2:55" s="205" customFormat="1" x14ac:dyDescent="0.25">
      <c r="B61" s="328"/>
      <c r="C61" s="331"/>
      <c r="D61" s="156" t="str">
        <f>'2. Datu ievade'!D62</f>
        <v>vidēja vecuma un briestaudzes</v>
      </c>
      <c r="E61" s="213">
        <f>'2. Datu ievade'!E22</f>
        <v>1</v>
      </c>
      <c r="F61" s="214">
        <f>'2. Datu ievade'!F22</f>
        <v>12.43</v>
      </c>
      <c r="H61" s="215">
        <f>IF(AND($E61&gt;0,$F61&gt;0),'2. Datu ievade'!AG62,0)</f>
        <v>3</v>
      </c>
      <c r="I61" s="216">
        <f t="shared" si="33"/>
        <v>15.2889</v>
      </c>
      <c r="J61" s="214">
        <f t="shared" si="34"/>
        <v>37.29</v>
      </c>
      <c r="K61" s="266">
        <f>IF(H61&gt;0,'3. Finanšu-statistiskās konst.'!C$31*'3. Finanšu-statistiskās konst.'!$C$6,0)</f>
        <v>1.23</v>
      </c>
      <c r="L61" s="214">
        <f t="shared" si="35"/>
        <v>0.61875094510812045</v>
      </c>
      <c r="M61" s="216">
        <f t="shared" si="36"/>
        <v>23.073222743081811</v>
      </c>
      <c r="N61" s="214">
        <f t="shared" si="37"/>
        <v>1.8562528353243613</v>
      </c>
      <c r="P61" s="215">
        <f>IF(AND($E61&gt;0,$F61&gt;0),'2. Datu ievade'!AH62,0)</f>
        <v>5</v>
      </c>
      <c r="Q61" s="216">
        <f t="shared" si="38"/>
        <v>22248.457000000002</v>
      </c>
      <c r="R61" s="214">
        <f t="shared" si="39"/>
        <v>62.15</v>
      </c>
      <c r="S61" s="214">
        <f>IF(P61&gt;0,'3. Finanšu-statistiskās konst.'!$C$33*'3. Finanšu-statistiskās konst.'!$C$6,0)</f>
        <v>1789.9</v>
      </c>
      <c r="T61" s="214">
        <f t="shared" si="40"/>
        <v>466.8097430259723</v>
      </c>
      <c r="U61" s="216">
        <f t="shared" si="41"/>
        <v>29012.225529064177</v>
      </c>
      <c r="V61" s="216">
        <f t="shared" si="42"/>
        <v>2334.0487151298616</v>
      </c>
      <c r="X61" s="215">
        <f>IF(AND($E61&gt;0,$F61&gt;0),'2. Datu ievade'!AI62,0)</f>
        <v>5</v>
      </c>
      <c r="Y61" s="216">
        <f t="shared" si="43"/>
        <v>3.0702099999999999</v>
      </c>
      <c r="Z61" s="214">
        <f t="shared" si="44"/>
        <v>62.15</v>
      </c>
      <c r="AA61" s="214">
        <f>IF(X61&gt;0,'3. Finanšu-statistiskās konst.'!$C$34*'3. Finanšu-statistiskās konst.'!$C$6,0)</f>
        <v>0.247</v>
      </c>
      <c r="AB61" s="214">
        <f t="shared" si="45"/>
        <v>5.0933516401004013E-2</v>
      </c>
      <c r="AC61" s="216">
        <f t="shared" si="46"/>
        <v>3.1655180443223991</v>
      </c>
      <c r="AD61" s="214">
        <f t="shared" si="47"/>
        <v>0.25466758200502004</v>
      </c>
      <c r="AF61" s="215">
        <f>IF(AND($E61&gt;0,$F61&gt;0),'2. Datu ievade'!AJ62,0)</f>
        <v>1</v>
      </c>
      <c r="AG61" s="216">
        <f t="shared" si="48"/>
        <v>12.19383</v>
      </c>
      <c r="AH61" s="214">
        <f t="shared" si="49"/>
        <v>12.43</v>
      </c>
      <c r="AI61" s="214">
        <f>IF(AF61&gt;0,'3. Finanšu-statistiskās konst.'!$C$35*'3. Finanšu-statistiskās konst.'!$C$6,0)</f>
        <v>0.98099999999999998</v>
      </c>
      <c r="AJ61" s="214">
        <f t="shared" si="50"/>
        <v>0.62889443378119003</v>
      </c>
      <c r="AK61" s="216">
        <f t="shared" si="51"/>
        <v>7.8171578119001923</v>
      </c>
      <c r="AL61" s="214">
        <f t="shared" si="52"/>
        <v>0.62889443378119003</v>
      </c>
      <c r="AN61" s="215">
        <f>IF(AND($E61&gt;0,$F61&gt;0),'2. Datu ievade'!AK62,0)</f>
        <v>7</v>
      </c>
      <c r="AO61" s="216">
        <f t="shared" si="53"/>
        <v>25970.7448</v>
      </c>
      <c r="AP61" s="214">
        <f t="shared" si="54"/>
        <v>87.009999999999991</v>
      </c>
      <c r="AQ61" s="214">
        <f>IF(AN61&gt;0,'3. Finanšu-statistiskās konst.'!$C$36*'3. Finanšu-statistiskās konst.'!$C$6,0)</f>
        <v>2089.36</v>
      </c>
      <c r="AR61" s="214">
        <f t="shared" si="55"/>
        <v>318.87295264692204</v>
      </c>
      <c r="AS61" s="216">
        <f t="shared" si="56"/>
        <v>27745.135609808684</v>
      </c>
      <c r="AT61" s="214">
        <f t="shared" si="57"/>
        <v>2232.110668528454</v>
      </c>
      <c r="AV61" s="214">
        <f t="shared" si="58"/>
        <v>0</v>
      </c>
      <c r="AW61" s="214">
        <f>IF(AND($E61&gt;0,$F61&gt;0),'2. Datu ievade'!AL62,0)</f>
        <v>0</v>
      </c>
      <c r="AY61" s="214">
        <f t="shared" si="59"/>
        <v>0</v>
      </c>
      <c r="AZ61" s="214">
        <f>IF(AND($E61&gt;0,$F61&gt;0),'2. Datu ievade'!AM62,0)</f>
        <v>0</v>
      </c>
      <c r="BB61" s="214">
        <f t="shared" si="60"/>
        <v>0</v>
      </c>
      <c r="BC61" s="214">
        <f>IF(AND($E61&gt;0,$F61&gt;0),'2. Datu ievade'!AN62,0)</f>
        <v>0</v>
      </c>
    </row>
    <row r="62" spans="2:55" s="205" customFormat="1" ht="14.25" customHeight="1" x14ac:dyDescent="0.25">
      <c r="B62" s="328"/>
      <c r="C62" s="331" t="str">
        <f>'2. Datu ievade'!C63</f>
        <v>Mežainas piejūras kāpas (biotops 2180)</v>
      </c>
      <c r="D62" s="156" t="str">
        <f>'2. Datu ievade'!D63</f>
        <v>pieaugusi un pāraugusi audze</v>
      </c>
      <c r="E62" s="213">
        <f>'2. Datu ievade'!E23</f>
        <v>1</v>
      </c>
      <c r="F62" s="214">
        <f>'2. Datu ievade'!F23</f>
        <v>13.39</v>
      </c>
      <c r="H62" s="215">
        <f>IF(AND($E62&gt;0,$F62&gt;0),'2. Datu ievade'!AG63,0)</f>
        <v>3</v>
      </c>
      <c r="I62" s="216">
        <f t="shared" si="33"/>
        <v>16.4697</v>
      </c>
      <c r="J62" s="214">
        <f t="shared" si="34"/>
        <v>40.17</v>
      </c>
      <c r="K62" s="266">
        <f>IF(H62&gt;0,'3. Finanšu-statistiskās konst.'!C$31*'3. Finanšu-statistiskās konst.'!$C$6,0)</f>
        <v>1.23</v>
      </c>
      <c r="L62" s="214">
        <f t="shared" si="35"/>
        <v>0.61875094510812045</v>
      </c>
      <c r="M62" s="216">
        <f t="shared" si="36"/>
        <v>24.8552254649932</v>
      </c>
      <c r="N62" s="214">
        <f t="shared" si="37"/>
        <v>1.8562528353243615</v>
      </c>
      <c r="P62" s="215">
        <f>IF(AND($E62&gt;0,$F62&gt;0),'2. Datu ievade'!AH63,0)</f>
        <v>5</v>
      </c>
      <c r="Q62" s="216">
        <f t="shared" si="38"/>
        <v>23966.761000000002</v>
      </c>
      <c r="R62" s="214">
        <f t="shared" si="39"/>
        <v>66.95</v>
      </c>
      <c r="S62" s="214">
        <f>IF(P62&gt;0,'3. Finanšu-statistiskās konst.'!$C$33*'3. Finanšu-statistiskās konst.'!$C$6,0)</f>
        <v>1789.9</v>
      </c>
      <c r="T62" s="214">
        <f t="shared" si="40"/>
        <v>466.8097430259723</v>
      </c>
      <c r="U62" s="216">
        <f t="shared" si="41"/>
        <v>31252.912295588845</v>
      </c>
      <c r="V62" s="216">
        <f t="shared" si="42"/>
        <v>2334.0487151298612</v>
      </c>
      <c r="X62" s="215">
        <f>IF(AND($E62&gt;0,$F62&gt;0),'2. Datu ievade'!AI63,0)</f>
        <v>5</v>
      </c>
      <c r="Y62" s="216">
        <f t="shared" si="43"/>
        <v>3.3073300000000003</v>
      </c>
      <c r="Z62" s="214">
        <f t="shared" si="44"/>
        <v>66.95</v>
      </c>
      <c r="AA62" s="214">
        <f>IF(X62&gt;0,'3. Finanšu-statistiskās konst.'!$C$34*'3. Finanšu-statistiskās konst.'!$C$6,0)</f>
        <v>0.247</v>
      </c>
      <c r="AB62" s="214">
        <f t="shared" si="45"/>
        <v>5.0933516401004013E-2</v>
      </c>
      <c r="AC62" s="216">
        <f t="shared" si="46"/>
        <v>3.409998923047219</v>
      </c>
      <c r="AD62" s="214">
        <f t="shared" si="47"/>
        <v>0.2546675820050201</v>
      </c>
      <c r="AF62" s="215">
        <f>IF(AND($E62&gt;0,$F62&gt;0),'2. Datu ievade'!AJ63,0)</f>
        <v>0</v>
      </c>
      <c r="AG62" s="216">
        <f t="shared" si="48"/>
        <v>0</v>
      </c>
      <c r="AH62" s="214">
        <f t="shared" si="49"/>
        <v>0</v>
      </c>
      <c r="AI62" s="214">
        <f>IF(AF62&gt;0,'3. Finanšu-statistiskās konst.'!$C$35*'3. Finanšu-statistiskās konst.'!$C$6,0)</f>
        <v>0</v>
      </c>
      <c r="AJ62" s="214">
        <f t="shared" si="50"/>
        <v>0</v>
      </c>
      <c r="AK62" s="216">
        <f t="shared" si="51"/>
        <v>0</v>
      </c>
      <c r="AL62" s="214">
        <f t="shared" si="52"/>
        <v>0</v>
      </c>
      <c r="AN62" s="215">
        <f>IF(AND($E62&gt;0,$F62&gt;0),'2. Datu ievade'!AK63,0)</f>
        <v>7</v>
      </c>
      <c r="AO62" s="216">
        <f t="shared" si="53"/>
        <v>27976.530400000003</v>
      </c>
      <c r="AP62" s="214">
        <f t="shared" si="54"/>
        <v>93.73</v>
      </c>
      <c r="AQ62" s="214">
        <f>IF(AN62&gt;0,'3. Finanšu-statistiskās konst.'!$C$36*'3. Finanšu-statistiskās konst.'!$C$6,0)</f>
        <v>2089.36</v>
      </c>
      <c r="AR62" s="214">
        <f t="shared" si="55"/>
        <v>318.87295264692204</v>
      </c>
      <c r="AS62" s="216">
        <f t="shared" si="56"/>
        <v>29887.961851596003</v>
      </c>
      <c r="AT62" s="214">
        <f t="shared" si="57"/>
        <v>2232.110668528454</v>
      </c>
      <c r="AV62" s="214">
        <f t="shared" si="58"/>
        <v>0</v>
      </c>
      <c r="AW62" s="214">
        <f>IF(AND($E62&gt;0,$F62&gt;0),'2. Datu ievade'!AL63,0)</f>
        <v>0</v>
      </c>
      <c r="AY62" s="214">
        <f t="shared" si="59"/>
        <v>0</v>
      </c>
      <c r="AZ62" s="214">
        <f>IF(AND($E62&gt;0,$F62&gt;0),'2. Datu ievade'!AM63,0)</f>
        <v>0</v>
      </c>
      <c r="BB62" s="214">
        <f t="shared" si="60"/>
        <v>0</v>
      </c>
      <c r="BC62" s="214">
        <f>IF(AND($E62&gt;0,$F62&gt;0),'2. Datu ievade'!AN63,0)</f>
        <v>0</v>
      </c>
    </row>
    <row r="63" spans="2:55" s="205" customFormat="1" x14ac:dyDescent="0.25">
      <c r="B63" s="328"/>
      <c r="C63" s="331"/>
      <c r="D63" s="156" t="str">
        <f>'2. Datu ievade'!D64</f>
        <v>vidēja vecuma un briestaudzes</v>
      </c>
      <c r="E63" s="213">
        <f>'2. Datu ievade'!E24</f>
        <v>1</v>
      </c>
      <c r="F63" s="214">
        <f>'2. Datu ievade'!F24</f>
        <v>22.85</v>
      </c>
      <c r="H63" s="215">
        <f>IF(AND($E63&gt;0,$F63&gt;0),'2. Datu ievade'!AG64,0)</f>
        <v>2</v>
      </c>
      <c r="I63" s="216">
        <f t="shared" si="33"/>
        <v>28.105500000000003</v>
      </c>
      <c r="J63" s="214">
        <f t="shared" si="34"/>
        <v>45.7</v>
      </c>
      <c r="K63" s="266">
        <f>IF(H63&gt;0,'3. Finanšu-statistiskās konst.'!C$31*'3. Finanšu-statistiskās konst.'!$C$6,0)</f>
        <v>1.23</v>
      </c>
      <c r="L63" s="214">
        <f t="shared" si="35"/>
        <v>0.61875094510812045</v>
      </c>
      <c r="M63" s="216">
        <f t="shared" si="36"/>
        <v>28.276918191441105</v>
      </c>
      <c r="N63" s="214">
        <f t="shared" si="37"/>
        <v>1.2375018902162409</v>
      </c>
      <c r="P63" s="215">
        <f>IF(AND($E63&gt;0,$F63&gt;0),'2. Datu ievade'!AH64,0)</f>
        <v>5</v>
      </c>
      <c r="Q63" s="216">
        <f t="shared" si="38"/>
        <v>40899.215000000004</v>
      </c>
      <c r="R63" s="214">
        <f t="shared" si="39"/>
        <v>114.25</v>
      </c>
      <c r="S63" s="214">
        <f>IF(P63&gt;0,'3. Finanšu-statistiskās konst.'!$C$33*'3. Finanšu-statistiskās konst.'!$C$6,0)</f>
        <v>1789.9</v>
      </c>
      <c r="T63" s="214">
        <f t="shared" si="40"/>
        <v>466.8097430259723</v>
      </c>
      <c r="U63" s="216">
        <f t="shared" si="41"/>
        <v>53333.013140717332</v>
      </c>
      <c r="V63" s="216">
        <f t="shared" si="42"/>
        <v>2334.0487151298612</v>
      </c>
      <c r="X63" s="215">
        <f>IF(AND($E63&gt;0,$F63&gt;0),'2. Datu ievade'!AI64,0)</f>
        <v>5</v>
      </c>
      <c r="Y63" s="216">
        <f t="shared" si="43"/>
        <v>5.6439500000000002</v>
      </c>
      <c r="Z63" s="214">
        <f t="shared" si="44"/>
        <v>114.25</v>
      </c>
      <c r="AA63" s="214">
        <f>IF(X63&gt;0,'3. Finanšu-statistiskās konst.'!$C$34*'3. Finanšu-statistiskās konst.'!$C$6,0)</f>
        <v>0.247</v>
      </c>
      <c r="AB63" s="214">
        <f t="shared" si="45"/>
        <v>5.0933516401004013E-2</v>
      </c>
      <c r="AC63" s="216">
        <f t="shared" si="46"/>
        <v>5.8191542488147086</v>
      </c>
      <c r="AD63" s="214">
        <f t="shared" si="47"/>
        <v>0.25466758200502004</v>
      </c>
      <c r="AF63" s="215">
        <f>IF(AND($E63&gt;0,$F63&gt;0),'2. Datu ievade'!AJ64,0)</f>
        <v>1</v>
      </c>
      <c r="AG63" s="216">
        <f t="shared" si="48"/>
        <v>22.415850000000002</v>
      </c>
      <c r="AH63" s="214">
        <f t="shared" si="49"/>
        <v>22.85</v>
      </c>
      <c r="AI63" s="214">
        <f>IF(AF63&gt;0,'3. Finanšu-statistiskās konst.'!$C$35*'3. Finanšu-statistiskās konst.'!$C$6,0)</f>
        <v>0.98099999999999998</v>
      </c>
      <c r="AJ63" s="214">
        <f t="shared" si="50"/>
        <v>0.62889443378119003</v>
      </c>
      <c r="AK63" s="216">
        <f t="shared" si="51"/>
        <v>14.370237811900193</v>
      </c>
      <c r="AL63" s="214">
        <f t="shared" si="52"/>
        <v>0.62889443378119003</v>
      </c>
      <c r="AN63" s="215">
        <f>IF(AND($E63&gt;0,$F63&gt;0),'2. Datu ievade'!AK64,0)</f>
        <v>8</v>
      </c>
      <c r="AO63" s="216">
        <f t="shared" si="53"/>
        <v>47741.876000000004</v>
      </c>
      <c r="AP63" s="214">
        <f t="shared" si="54"/>
        <v>182.8</v>
      </c>
      <c r="AQ63" s="214">
        <f>IF(AN63&gt;0,'3. Finanšu-statistiskās konst.'!$C$36*'3. Finanšu-statistiskās konst.'!$C$6,0)</f>
        <v>2089.36</v>
      </c>
      <c r="AR63" s="214">
        <f t="shared" si="55"/>
        <v>318.87295264692204</v>
      </c>
      <c r="AS63" s="216">
        <f t="shared" si="56"/>
        <v>58289.975743857351</v>
      </c>
      <c r="AT63" s="214">
        <f t="shared" si="57"/>
        <v>2550.9836211753764</v>
      </c>
      <c r="AV63" s="214">
        <f t="shared" si="58"/>
        <v>0</v>
      </c>
      <c r="AW63" s="214">
        <f>IF(AND($E63&gt;0,$F63&gt;0),'2. Datu ievade'!AL64,0)</f>
        <v>0</v>
      </c>
      <c r="AY63" s="214">
        <f t="shared" si="59"/>
        <v>0</v>
      </c>
      <c r="AZ63" s="214">
        <f>IF(AND($E63&gt;0,$F63&gt;0),'2. Datu ievade'!AM64,0)</f>
        <v>0</v>
      </c>
      <c r="BB63" s="214">
        <f t="shared" si="60"/>
        <v>0</v>
      </c>
      <c r="BC63" s="214">
        <f>IF(AND($E63&gt;0,$F63&gt;0),'2. Datu ievade'!AN64,0)</f>
        <v>0</v>
      </c>
    </row>
    <row r="64" spans="2:55" s="205" customFormat="1" ht="14.25" customHeight="1" x14ac:dyDescent="0.25">
      <c r="B64" s="328"/>
      <c r="C64" s="330" t="str">
        <f>'2. Datu ievade'!C65</f>
        <v>Lietotāja definēta papildus ģeotelpiskā vienība (citi meža biotopi un/vai meža tipi)</v>
      </c>
      <c r="D64" s="326"/>
      <c r="E64" s="213">
        <f>'2. Datu ievade'!E25</f>
        <v>0</v>
      </c>
      <c r="F64" s="214">
        <f>'2. Datu ievade'!F25</f>
        <v>0</v>
      </c>
      <c r="H64" s="215">
        <f>IF(AND($E64&gt;0,$F64&gt;0),'2. Datu ievade'!AG65,0)</f>
        <v>0</v>
      </c>
      <c r="I64" s="216">
        <f t="shared" si="33"/>
        <v>0</v>
      </c>
      <c r="J64" s="214">
        <f t="shared" si="34"/>
        <v>0</v>
      </c>
      <c r="K64" s="266">
        <f>IF(H64&gt;0,'3. Finanšu-statistiskās konst.'!C$31*'3. Finanšu-statistiskās konst.'!$C$6,0)</f>
        <v>0</v>
      </c>
      <c r="L64" s="214">
        <f t="shared" si="35"/>
        <v>0</v>
      </c>
      <c r="M64" s="216">
        <f t="shared" si="36"/>
        <v>0</v>
      </c>
      <c r="N64" s="214">
        <f t="shared" si="37"/>
        <v>0</v>
      </c>
      <c r="P64" s="215">
        <f>IF(AND($E64&gt;0,$F64&gt;0),'2. Datu ievade'!AH65,0)</f>
        <v>0</v>
      </c>
      <c r="Q64" s="216">
        <f t="shared" si="38"/>
        <v>0</v>
      </c>
      <c r="R64" s="214">
        <f t="shared" si="39"/>
        <v>0</v>
      </c>
      <c r="S64" s="214">
        <f>IF(P64&gt;0,'3. Finanšu-statistiskās konst.'!$C$33*'3. Finanšu-statistiskās konst.'!$C$6,0)</f>
        <v>0</v>
      </c>
      <c r="T64" s="214">
        <f t="shared" si="40"/>
        <v>0</v>
      </c>
      <c r="U64" s="216">
        <f t="shared" si="41"/>
        <v>0</v>
      </c>
      <c r="V64" s="216">
        <f t="shared" si="42"/>
        <v>0</v>
      </c>
      <c r="X64" s="215">
        <f>IF(AND($E64&gt;0,$F64&gt;0),'2. Datu ievade'!AI65,0)</f>
        <v>0</v>
      </c>
      <c r="Y64" s="216">
        <f t="shared" si="43"/>
        <v>0</v>
      </c>
      <c r="Z64" s="214">
        <f t="shared" si="44"/>
        <v>0</v>
      </c>
      <c r="AA64" s="214">
        <f>IF(X64&gt;0,'3. Finanšu-statistiskās konst.'!$C$34*'3. Finanšu-statistiskās konst.'!$C$6,0)</f>
        <v>0</v>
      </c>
      <c r="AB64" s="214">
        <f t="shared" si="45"/>
        <v>0</v>
      </c>
      <c r="AC64" s="216">
        <f t="shared" si="46"/>
        <v>0</v>
      </c>
      <c r="AD64" s="214">
        <f t="shared" si="47"/>
        <v>0</v>
      </c>
      <c r="AF64" s="215">
        <f>IF(AND($E64&gt;0,$F64&gt;0),'2. Datu ievade'!AJ65,0)</f>
        <v>0</v>
      </c>
      <c r="AG64" s="216">
        <f t="shared" si="48"/>
        <v>0</v>
      </c>
      <c r="AH64" s="214">
        <f t="shared" si="49"/>
        <v>0</v>
      </c>
      <c r="AI64" s="214">
        <f>IF(AF64&gt;0,'3. Finanšu-statistiskās konst.'!$C$35*'3. Finanšu-statistiskās konst.'!$C$6,0)</f>
        <v>0</v>
      </c>
      <c r="AJ64" s="214">
        <f t="shared" si="50"/>
        <v>0</v>
      </c>
      <c r="AK64" s="216">
        <f t="shared" si="51"/>
        <v>0</v>
      </c>
      <c r="AL64" s="214">
        <f t="shared" si="52"/>
        <v>0</v>
      </c>
      <c r="AN64" s="215">
        <f>IF(AND($E64&gt;0,$F64&gt;0),'2. Datu ievade'!AK65,0)</f>
        <v>0</v>
      </c>
      <c r="AO64" s="216">
        <f t="shared" si="53"/>
        <v>0</v>
      </c>
      <c r="AP64" s="214">
        <f t="shared" si="54"/>
        <v>0</v>
      </c>
      <c r="AQ64" s="214">
        <f>IF(AN64&gt;0,'3. Finanšu-statistiskās konst.'!$C$36*'3. Finanšu-statistiskās konst.'!$C$6,0)</f>
        <v>0</v>
      </c>
      <c r="AR64" s="214">
        <f t="shared" si="55"/>
        <v>0</v>
      </c>
      <c r="AS64" s="216">
        <f t="shared" si="56"/>
        <v>0</v>
      </c>
      <c r="AT64" s="214">
        <f t="shared" si="57"/>
        <v>0</v>
      </c>
      <c r="AV64" s="214">
        <f t="shared" si="58"/>
        <v>0</v>
      </c>
      <c r="AW64" s="214">
        <f>IF(AND($E64&gt;0,$F64&gt;0),'2. Datu ievade'!AL65,0)</f>
        <v>0</v>
      </c>
      <c r="AY64" s="214">
        <f t="shared" si="59"/>
        <v>0</v>
      </c>
      <c r="AZ64" s="214">
        <f>IF(AND($E64&gt;0,$F64&gt;0),'2. Datu ievade'!AM65,0)</f>
        <v>0</v>
      </c>
      <c r="BB64" s="214">
        <f t="shared" si="60"/>
        <v>0</v>
      </c>
      <c r="BC64" s="214">
        <f>IF(AND($E64&gt;0,$F64&gt;0),'2. Datu ievade'!AN65,0)</f>
        <v>0</v>
      </c>
    </row>
    <row r="65" spans="2:55" s="205" customFormat="1" ht="14.25" customHeight="1" x14ac:dyDescent="0.25">
      <c r="B65" s="328"/>
      <c r="C65" s="330" t="str">
        <f>'2. Datu ievade'!C66</f>
        <v>Lietotāja definēta papildus ģeotelpiskā vienība (citi meža biotopi un/vai meža tipi)</v>
      </c>
      <c r="D65" s="326"/>
      <c r="E65" s="213">
        <f>'2. Datu ievade'!E26</f>
        <v>0</v>
      </c>
      <c r="F65" s="214">
        <f>'2. Datu ievade'!F26</f>
        <v>0</v>
      </c>
      <c r="H65" s="215">
        <f>IF(AND($E65&gt;0,$F65&gt;0),'2. Datu ievade'!AG66,0)</f>
        <v>0</v>
      </c>
      <c r="I65" s="216">
        <f t="shared" si="33"/>
        <v>0</v>
      </c>
      <c r="J65" s="214">
        <f t="shared" si="34"/>
        <v>0</v>
      </c>
      <c r="K65" s="266">
        <f>IF(H65&gt;0,'3. Finanšu-statistiskās konst.'!C$31*'3. Finanšu-statistiskās konst.'!$C$6,0)</f>
        <v>0</v>
      </c>
      <c r="L65" s="214">
        <f t="shared" si="35"/>
        <v>0</v>
      </c>
      <c r="M65" s="216">
        <f t="shared" si="36"/>
        <v>0</v>
      </c>
      <c r="N65" s="214">
        <f t="shared" si="37"/>
        <v>0</v>
      </c>
      <c r="P65" s="215">
        <f>IF(AND($E65&gt;0,$F65&gt;0),'2. Datu ievade'!AH66,0)</f>
        <v>0</v>
      </c>
      <c r="Q65" s="216">
        <f t="shared" si="38"/>
        <v>0</v>
      </c>
      <c r="R65" s="214">
        <f t="shared" si="39"/>
        <v>0</v>
      </c>
      <c r="S65" s="214">
        <f>IF(P65&gt;0,'3. Finanšu-statistiskās konst.'!$C$33*'3. Finanšu-statistiskās konst.'!$C$6,0)</f>
        <v>0</v>
      </c>
      <c r="T65" s="214">
        <f t="shared" si="40"/>
        <v>0</v>
      </c>
      <c r="U65" s="216">
        <f t="shared" si="41"/>
        <v>0</v>
      </c>
      <c r="V65" s="216">
        <f t="shared" si="42"/>
        <v>0</v>
      </c>
      <c r="X65" s="215">
        <f>IF(AND($E65&gt;0,$F65&gt;0),'2. Datu ievade'!AI66,0)</f>
        <v>0</v>
      </c>
      <c r="Y65" s="216">
        <f t="shared" si="43"/>
        <v>0</v>
      </c>
      <c r="Z65" s="214">
        <f t="shared" si="44"/>
        <v>0</v>
      </c>
      <c r="AA65" s="214">
        <f>IF(X65&gt;0,'3. Finanšu-statistiskās konst.'!$C$34*'3. Finanšu-statistiskās konst.'!$C$6,0)</f>
        <v>0</v>
      </c>
      <c r="AB65" s="214">
        <f t="shared" si="45"/>
        <v>0</v>
      </c>
      <c r="AC65" s="216">
        <f t="shared" si="46"/>
        <v>0</v>
      </c>
      <c r="AD65" s="214">
        <f t="shared" si="47"/>
        <v>0</v>
      </c>
      <c r="AF65" s="215">
        <f>IF(AND($E65&gt;0,$F65&gt;0),'2. Datu ievade'!AJ66,0)</f>
        <v>0</v>
      </c>
      <c r="AG65" s="216">
        <f t="shared" si="48"/>
        <v>0</v>
      </c>
      <c r="AH65" s="214">
        <f t="shared" si="49"/>
        <v>0</v>
      </c>
      <c r="AI65" s="214">
        <f>IF(AF65&gt;0,'3. Finanšu-statistiskās konst.'!$C$35*'3. Finanšu-statistiskās konst.'!$C$6,0)</f>
        <v>0</v>
      </c>
      <c r="AJ65" s="214">
        <f t="shared" si="50"/>
        <v>0</v>
      </c>
      <c r="AK65" s="216">
        <f t="shared" si="51"/>
        <v>0</v>
      </c>
      <c r="AL65" s="214">
        <f t="shared" si="52"/>
        <v>0</v>
      </c>
      <c r="AN65" s="215">
        <f>IF(AND($E65&gt;0,$F65&gt;0),'2. Datu ievade'!AK66,0)</f>
        <v>0</v>
      </c>
      <c r="AO65" s="216">
        <f t="shared" si="53"/>
        <v>0</v>
      </c>
      <c r="AP65" s="214">
        <f t="shared" si="54"/>
        <v>0</v>
      </c>
      <c r="AQ65" s="214">
        <f>IF(AN65&gt;0,'3. Finanšu-statistiskās konst.'!$C$36*'3. Finanšu-statistiskās konst.'!$C$6,0)</f>
        <v>0</v>
      </c>
      <c r="AR65" s="214">
        <f t="shared" si="55"/>
        <v>0</v>
      </c>
      <c r="AS65" s="216">
        <f t="shared" si="56"/>
        <v>0</v>
      </c>
      <c r="AT65" s="214">
        <f t="shared" si="57"/>
        <v>0</v>
      </c>
      <c r="AV65" s="214">
        <f t="shared" si="58"/>
        <v>0</v>
      </c>
      <c r="AW65" s="214">
        <f>IF(AND($E65&gt;0,$F65&gt;0),'2. Datu ievade'!AL66,0)</f>
        <v>0</v>
      </c>
      <c r="AY65" s="214">
        <f t="shared" si="59"/>
        <v>0</v>
      </c>
      <c r="AZ65" s="214">
        <f>IF(AND($E65&gt;0,$F65&gt;0),'2. Datu ievade'!AM66,0)</f>
        <v>0</v>
      </c>
      <c r="BB65" s="214">
        <f t="shared" si="60"/>
        <v>0</v>
      </c>
      <c r="BC65" s="214">
        <f>IF(AND($E65&gt;0,$F65&gt;0),'2. Datu ievade'!AN66,0)</f>
        <v>0</v>
      </c>
    </row>
    <row r="66" spans="2:55" s="205" customFormat="1" ht="14.25" customHeight="1" x14ac:dyDescent="0.25">
      <c r="B66" s="329" t="e">
        <f>'2. Datu ievade'!#REF!</f>
        <v>#REF!</v>
      </c>
      <c r="C66" s="330" t="str">
        <f>'2. Datu ievade'!C67</f>
        <v>Lietotāja definēta papildus ģeotelpiskā vienība (citi meža biotopi un/vai meža tipi)</v>
      </c>
      <c r="D66" s="326"/>
      <c r="E66" s="213">
        <f>'2. Datu ievade'!E27</f>
        <v>0</v>
      </c>
      <c r="F66" s="214">
        <f>'2. Datu ievade'!F27</f>
        <v>0</v>
      </c>
      <c r="H66" s="215">
        <f>IF(AND($E66&gt;0,$F66&gt;0),'2. Datu ievade'!AG67,0)</f>
        <v>0</v>
      </c>
      <c r="I66" s="216">
        <f t="shared" si="33"/>
        <v>0</v>
      </c>
      <c r="J66" s="214">
        <f t="shared" si="34"/>
        <v>0</v>
      </c>
      <c r="K66" s="266">
        <f>IF(H66&gt;0,'3. Finanšu-statistiskās konst.'!C$31*'3. Finanšu-statistiskās konst.'!$C$6,0)</f>
        <v>0</v>
      </c>
      <c r="L66" s="214">
        <f t="shared" si="35"/>
        <v>0</v>
      </c>
      <c r="M66" s="216">
        <f t="shared" si="36"/>
        <v>0</v>
      </c>
      <c r="N66" s="214">
        <f t="shared" si="37"/>
        <v>0</v>
      </c>
      <c r="P66" s="215">
        <f>IF(AND($E66&gt;0,$F66&gt;0),'2. Datu ievade'!AH67,0)</f>
        <v>0</v>
      </c>
      <c r="Q66" s="216">
        <f t="shared" si="38"/>
        <v>0</v>
      </c>
      <c r="R66" s="214">
        <f t="shared" si="39"/>
        <v>0</v>
      </c>
      <c r="S66" s="214">
        <f>IF(P66&gt;0,'3. Finanšu-statistiskās konst.'!$C$33*'3. Finanšu-statistiskās konst.'!$C$6,0)</f>
        <v>0</v>
      </c>
      <c r="T66" s="214">
        <f t="shared" si="40"/>
        <v>0</v>
      </c>
      <c r="U66" s="216">
        <f t="shared" si="41"/>
        <v>0</v>
      </c>
      <c r="V66" s="216">
        <f t="shared" si="42"/>
        <v>0</v>
      </c>
      <c r="X66" s="215">
        <f>IF(AND($E66&gt;0,$F66&gt;0),'2. Datu ievade'!AI67,0)</f>
        <v>0</v>
      </c>
      <c r="Y66" s="216">
        <f t="shared" si="43"/>
        <v>0</v>
      </c>
      <c r="Z66" s="214">
        <f t="shared" si="44"/>
        <v>0</v>
      </c>
      <c r="AA66" s="214">
        <f>IF(X66&gt;0,'3. Finanšu-statistiskās konst.'!$C$34*'3. Finanšu-statistiskās konst.'!$C$6,0)</f>
        <v>0</v>
      </c>
      <c r="AB66" s="214">
        <f t="shared" si="45"/>
        <v>0</v>
      </c>
      <c r="AC66" s="216">
        <f t="shared" si="46"/>
        <v>0</v>
      </c>
      <c r="AD66" s="214">
        <f t="shared" si="47"/>
        <v>0</v>
      </c>
      <c r="AF66" s="215">
        <f>IF(AND($E66&gt;0,$F66&gt;0),'2. Datu ievade'!AJ67,0)</f>
        <v>0</v>
      </c>
      <c r="AG66" s="216">
        <f t="shared" si="48"/>
        <v>0</v>
      </c>
      <c r="AH66" s="214">
        <f t="shared" si="49"/>
        <v>0</v>
      </c>
      <c r="AI66" s="214">
        <f>IF(AF66&gt;0,'3. Finanšu-statistiskās konst.'!$C$35*'3. Finanšu-statistiskās konst.'!$C$6,0)</f>
        <v>0</v>
      </c>
      <c r="AJ66" s="214">
        <f t="shared" si="50"/>
        <v>0</v>
      </c>
      <c r="AK66" s="216">
        <f t="shared" si="51"/>
        <v>0</v>
      </c>
      <c r="AL66" s="214">
        <f t="shared" si="52"/>
        <v>0</v>
      </c>
      <c r="AN66" s="215">
        <f>IF(AND($E66&gt;0,$F66&gt;0),'2. Datu ievade'!AK67,0)</f>
        <v>0</v>
      </c>
      <c r="AO66" s="216">
        <f t="shared" si="53"/>
        <v>0</v>
      </c>
      <c r="AP66" s="214">
        <f t="shared" si="54"/>
        <v>0</v>
      </c>
      <c r="AQ66" s="214">
        <f>IF(AN66&gt;0,'3. Finanšu-statistiskās konst.'!$C$36*'3. Finanšu-statistiskās konst.'!$C$6,0)</f>
        <v>0</v>
      </c>
      <c r="AR66" s="214">
        <f t="shared" si="55"/>
        <v>0</v>
      </c>
      <c r="AS66" s="216">
        <f t="shared" si="56"/>
        <v>0</v>
      </c>
      <c r="AT66" s="214">
        <f t="shared" si="57"/>
        <v>0</v>
      </c>
      <c r="AV66" s="214">
        <f t="shared" si="58"/>
        <v>0</v>
      </c>
      <c r="AW66" s="214">
        <f>IF(AND($E66&gt;0,$F66&gt;0),'2. Datu ievade'!AL67,0)</f>
        <v>0</v>
      </c>
      <c r="AY66" s="214">
        <f t="shared" si="59"/>
        <v>0</v>
      </c>
      <c r="AZ66" s="214">
        <f>IF(AND($E66&gt;0,$F66&gt;0),'2. Datu ievade'!AM67,0)</f>
        <v>0</v>
      </c>
      <c r="BB66" s="214">
        <f t="shared" si="60"/>
        <v>0</v>
      </c>
      <c r="BC66" s="214">
        <f>IF(AND($E66&gt;0,$F66&gt;0),'2. Datu ievade'!AN67,0)</f>
        <v>0</v>
      </c>
    </row>
    <row r="67" spans="2:55" s="205" customFormat="1" ht="14.25" customHeight="1" x14ac:dyDescent="0.25">
      <c r="B67" s="296" t="str">
        <f>'2. Datu ievade'!B28:D28</f>
        <v>Ruderāli zālāji</v>
      </c>
      <c r="C67" s="333" t="str">
        <f>'2. Datu ievade'!B68</f>
        <v>Ruderāli zālāji</v>
      </c>
      <c r="D67" s="297"/>
      <c r="E67" s="213">
        <f>'2. Datu ievade'!E28</f>
        <v>1</v>
      </c>
      <c r="F67" s="214">
        <f>'2. Datu ievade'!F28</f>
        <v>2.35</v>
      </c>
      <c r="H67" s="215">
        <f>IF(AND($E67&gt;0,$F67&gt;0),'2. Datu ievade'!AG68,0)</f>
        <v>1</v>
      </c>
      <c r="I67" s="216">
        <f t="shared" si="33"/>
        <v>2.8904999999999998</v>
      </c>
      <c r="J67" s="214">
        <f t="shared" si="34"/>
        <v>2.35</v>
      </c>
      <c r="K67" s="266">
        <f>IF(H67&gt;0,'3. Finanšu-statistiskās konst.'!C$31*'3. Finanšu-statistiskās konst.'!$C$6,0)</f>
        <v>1.23</v>
      </c>
      <c r="L67" s="214">
        <f t="shared" si="35"/>
        <v>0.61875094510812045</v>
      </c>
      <c r="M67" s="216">
        <f t="shared" si="36"/>
        <v>1.4540647210040831</v>
      </c>
      <c r="N67" s="214">
        <f t="shared" si="37"/>
        <v>0.61875094510812045</v>
      </c>
      <c r="P67" s="215">
        <f>IF(AND($E67&gt;0,$F67&gt;0),'2. Datu ievade'!AH68,0)</f>
        <v>2</v>
      </c>
      <c r="Q67" s="216">
        <f t="shared" si="38"/>
        <v>4206.2650000000003</v>
      </c>
      <c r="R67" s="214">
        <f t="shared" si="39"/>
        <v>4.7</v>
      </c>
      <c r="S67" s="214">
        <f>IF(P67&gt;0,'3. Finanšu-statistiskās konst.'!$C$33*'3. Finanšu-statistiskās konst.'!$C$6,0)</f>
        <v>1789.9</v>
      </c>
      <c r="T67" s="214">
        <f t="shared" si="40"/>
        <v>466.8097430259723</v>
      </c>
      <c r="U67" s="216">
        <f t="shared" si="41"/>
        <v>2194.0057922220699</v>
      </c>
      <c r="V67" s="216">
        <f t="shared" si="42"/>
        <v>933.61948605194459</v>
      </c>
      <c r="X67" s="215">
        <f>IF(AND($E67&gt;0,$F67&gt;0),'2. Datu ievade'!AI68,0)</f>
        <v>2</v>
      </c>
      <c r="Y67" s="216">
        <f t="shared" si="43"/>
        <v>0.58045000000000002</v>
      </c>
      <c r="Z67" s="214">
        <f t="shared" si="44"/>
        <v>4.7</v>
      </c>
      <c r="AA67" s="214">
        <f>IF(X67&gt;0,'3. Finanšu-statistiskās konst.'!$C$34*'3. Finanšu-statistiskās konst.'!$C$6,0)</f>
        <v>0.247</v>
      </c>
      <c r="AB67" s="214">
        <f t="shared" si="45"/>
        <v>5.0933516401004013E-2</v>
      </c>
      <c r="AC67" s="216">
        <f t="shared" si="46"/>
        <v>0.23938752708471886</v>
      </c>
      <c r="AD67" s="214">
        <f t="shared" si="47"/>
        <v>0.10186703280200803</v>
      </c>
      <c r="AF67" s="215">
        <f>IF(AND($E67&gt;0,$F67&gt;0),'2. Datu ievade'!AJ68,0)</f>
        <v>0</v>
      </c>
      <c r="AG67" s="216">
        <f t="shared" si="48"/>
        <v>0</v>
      </c>
      <c r="AH67" s="214">
        <f t="shared" si="49"/>
        <v>0</v>
      </c>
      <c r="AI67" s="214">
        <f>IF(AF67&gt;0,'3. Finanšu-statistiskās konst.'!$C$35*'3. Finanšu-statistiskās konst.'!$C$6,0)</f>
        <v>0</v>
      </c>
      <c r="AJ67" s="214">
        <f t="shared" si="50"/>
        <v>0</v>
      </c>
      <c r="AK67" s="216">
        <f t="shared" si="51"/>
        <v>0</v>
      </c>
      <c r="AL67" s="214">
        <f t="shared" si="52"/>
        <v>0</v>
      </c>
      <c r="AN67" s="215">
        <f>IF(AND($E67&gt;0,$F67&gt;0),'2. Datu ievade'!AK68,0)</f>
        <v>3</v>
      </c>
      <c r="AO67" s="216">
        <f t="shared" si="53"/>
        <v>4909.9960000000001</v>
      </c>
      <c r="AP67" s="214">
        <f t="shared" si="54"/>
        <v>7.0500000000000007</v>
      </c>
      <c r="AQ67" s="214">
        <f>IF(AN67&gt;0,'3. Finanšu-statistiskās konst.'!$C$36*'3. Finanšu-statistiskās konst.'!$C$6,0)</f>
        <v>2089.36</v>
      </c>
      <c r="AR67" s="214">
        <f t="shared" si="55"/>
        <v>318.87295264692204</v>
      </c>
      <c r="AS67" s="216">
        <f t="shared" si="56"/>
        <v>2248.0543161608007</v>
      </c>
      <c r="AT67" s="214">
        <f t="shared" si="57"/>
        <v>956.61885794076625</v>
      </c>
      <c r="AV67" s="214">
        <f t="shared" si="58"/>
        <v>0</v>
      </c>
      <c r="AW67" s="214">
        <f>IF(AND($E67&gt;0,$F67&gt;0),'2. Datu ievade'!AL68,0)</f>
        <v>0</v>
      </c>
      <c r="AY67" s="214">
        <f t="shared" si="59"/>
        <v>0</v>
      </c>
      <c r="AZ67" s="214">
        <f>IF(AND($E67&gt;0,$F67&gt;0),'2. Datu ievade'!AM68,0)</f>
        <v>0</v>
      </c>
      <c r="BB67" s="214">
        <f t="shared" si="60"/>
        <v>0</v>
      </c>
      <c r="BC67" s="214">
        <f>IF(AND($E67&gt;0,$F67&gt;0),'2. Datu ievade'!AN68,0)</f>
        <v>0</v>
      </c>
    </row>
    <row r="68" spans="2:55" s="205" customFormat="1" x14ac:dyDescent="0.25">
      <c r="B68" s="319" t="str">
        <f>'2. Datu ievade'!B29</f>
        <v>Apbūve/ urbānas teritorijas</v>
      </c>
      <c r="C68" s="296" t="str">
        <f>'2. Datu ievade'!C69</f>
        <v>mazstāvu dzīvojamās apbūves teritorija</v>
      </c>
      <c r="D68" s="297"/>
      <c r="E68" s="213">
        <f>'2. Datu ievade'!E29</f>
        <v>1</v>
      </c>
      <c r="F68" s="214">
        <f>'2. Datu ievade'!F29</f>
        <v>25.63</v>
      </c>
      <c r="H68" s="215">
        <f>IF(AND($E68&gt;0,$F68&gt;0),'2. Datu ievade'!AG69,0)</f>
        <v>1</v>
      </c>
      <c r="I68" s="216">
        <f t="shared" si="33"/>
        <v>31.524899999999999</v>
      </c>
      <c r="J68" s="214">
        <f t="shared" si="34"/>
        <v>25.63</v>
      </c>
      <c r="K68" s="266">
        <f>IF(H68&gt;0,'3. Finanšu-statistiskās konst.'!C$31*'3. Finanšu-statistiskās konst.'!$C$6,0)</f>
        <v>1.23</v>
      </c>
      <c r="L68" s="214">
        <f t="shared" si="35"/>
        <v>0.61875094510812045</v>
      </c>
      <c r="M68" s="216">
        <f t="shared" si="36"/>
        <v>15.858586723121126</v>
      </c>
      <c r="N68" s="214">
        <f t="shared" si="37"/>
        <v>0.61875094510812045</v>
      </c>
      <c r="P68" s="215">
        <f>IF(AND($E68&gt;0,$F68&gt;0),'2. Datu ievade'!AH69,0)</f>
        <v>2</v>
      </c>
      <c r="Q68" s="216">
        <f t="shared" si="38"/>
        <v>45875.137000000002</v>
      </c>
      <c r="R68" s="214">
        <f t="shared" si="39"/>
        <v>51.26</v>
      </c>
      <c r="S68" s="214">
        <f>IF(P68&gt;0,'3. Finanšu-statistiskās konst.'!$C$33*'3. Finanšu-statistiskās konst.'!$C$6,0)</f>
        <v>1789.9</v>
      </c>
      <c r="T68" s="214">
        <f t="shared" si="40"/>
        <v>466.8097430259723</v>
      </c>
      <c r="U68" s="216">
        <f t="shared" si="41"/>
        <v>23928.66742751134</v>
      </c>
      <c r="V68" s="216">
        <f t="shared" si="42"/>
        <v>933.61948605194459</v>
      </c>
      <c r="X68" s="215">
        <f>IF(AND($E68&gt;0,$F68&gt;0),'2. Datu ievade'!AI69,0)</f>
        <v>0</v>
      </c>
      <c r="Y68" s="216">
        <f t="shared" si="43"/>
        <v>0</v>
      </c>
      <c r="Z68" s="214">
        <f t="shared" si="44"/>
        <v>0</v>
      </c>
      <c r="AA68" s="214">
        <f>IF(X68&gt;0,'3. Finanšu-statistiskās konst.'!$C$34*'3. Finanšu-statistiskās konst.'!$C$6,0)</f>
        <v>0</v>
      </c>
      <c r="AB68" s="214">
        <f t="shared" si="45"/>
        <v>0</v>
      </c>
      <c r="AC68" s="216">
        <f t="shared" si="46"/>
        <v>0</v>
      </c>
      <c r="AD68" s="214">
        <f t="shared" si="47"/>
        <v>0</v>
      </c>
      <c r="AF68" s="215">
        <f>IF(AND($E68&gt;0,$F68&gt;0),'2. Datu ievade'!AJ69,0)</f>
        <v>2</v>
      </c>
      <c r="AG68" s="216">
        <f t="shared" si="48"/>
        <v>25.14303</v>
      </c>
      <c r="AH68" s="214">
        <f t="shared" si="49"/>
        <v>51.26</v>
      </c>
      <c r="AI68" s="214">
        <f>IF(AF68&gt;0,'3. Finanšu-statistiskās konst.'!$C$35*'3. Finanšu-statistiskās konst.'!$C$6,0)</f>
        <v>0.98099999999999998</v>
      </c>
      <c r="AJ68" s="214">
        <f t="shared" si="50"/>
        <v>0.62889443378119003</v>
      </c>
      <c r="AK68" s="216">
        <f t="shared" si="51"/>
        <v>32.237128675623801</v>
      </c>
      <c r="AL68" s="214">
        <f t="shared" si="52"/>
        <v>1.2577888675623801</v>
      </c>
      <c r="AN68" s="215">
        <f>IF(AND($E68&gt;0,$F68&gt;0),'2. Datu ievade'!AK69,0)</f>
        <v>6</v>
      </c>
      <c r="AO68" s="216">
        <f t="shared" si="53"/>
        <v>53550.296800000004</v>
      </c>
      <c r="AP68" s="214">
        <f t="shared" si="54"/>
        <v>153.78</v>
      </c>
      <c r="AQ68" s="214">
        <f>IF(AN68&gt;0,'3. Finanšu-statistiskās konst.'!$C$36*'3. Finanšu-statistiskās konst.'!$C$6,0)</f>
        <v>2089.36</v>
      </c>
      <c r="AR68" s="214">
        <f t="shared" si="55"/>
        <v>318.87295264692204</v>
      </c>
      <c r="AS68" s="216">
        <f t="shared" si="56"/>
        <v>49036.282658043674</v>
      </c>
      <c r="AT68" s="214">
        <f t="shared" si="57"/>
        <v>1913.2377158815325</v>
      </c>
      <c r="AV68" s="214">
        <f t="shared" si="58"/>
        <v>0</v>
      </c>
      <c r="AW68" s="214">
        <f>IF(AND($E68&gt;0,$F68&gt;0),'2. Datu ievade'!AL69,0)</f>
        <v>0</v>
      </c>
      <c r="AY68" s="214">
        <f t="shared" si="59"/>
        <v>0</v>
      </c>
      <c r="AZ68" s="214">
        <f>IF(AND($E68&gt;0,$F68&gt;0),'2. Datu ievade'!AM69,0)</f>
        <v>0</v>
      </c>
      <c r="BB68" s="214">
        <f t="shared" si="60"/>
        <v>0</v>
      </c>
      <c r="BC68" s="214">
        <f>IF(AND($E68&gt;0,$F68&gt;0),'2. Datu ievade'!AN69,0)</f>
        <v>0</v>
      </c>
    </row>
    <row r="69" spans="2:55" s="205" customFormat="1" ht="14.25" customHeight="1" x14ac:dyDescent="0.25">
      <c r="B69" s="320"/>
      <c r="C69" s="296" t="str">
        <f>'2. Datu ievade'!C70</f>
        <v>daudzstāvu dzīvojamās apbūves teritorija</v>
      </c>
      <c r="D69" s="297"/>
      <c r="E69" s="213">
        <f>'2. Datu ievade'!E30</f>
        <v>1</v>
      </c>
      <c r="F69" s="214">
        <f>'2. Datu ievade'!F30</f>
        <v>0.73</v>
      </c>
      <c r="H69" s="215">
        <f>IF(AND($E69&gt;0,$F69&gt;0),'2. Datu ievade'!AG70,0)</f>
        <v>1</v>
      </c>
      <c r="I69" s="216">
        <f t="shared" si="33"/>
        <v>0.89789999999999992</v>
      </c>
      <c r="J69" s="214">
        <f t="shared" si="34"/>
        <v>0.73</v>
      </c>
      <c r="K69" s="266">
        <f>IF(H69&gt;0,'3. Finanšu-statistiskās konst.'!C$31*'3. Finanšu-statistiskās konst.'!$C$6,0)</f>
        <v>1.23</v>
      </c>
      <c r="L69" s="214">
        <f t="shared" si="35"/>
        <v>0.61875094510812045</v>
      </c>
      <c r="M69" s="216">
        <f t="shared" si="36"/>
        <v>0.4516881899289279</v>
      </c>
      <c r="N69" s="214">
        <f t="shared" si="37"/>
        <v>0.61875094510812045</v>
      </c>
      <c r="P69" s="215">
        <f>IF(AND($E69&gt;0,$F69&gt;0),'2. Datu ievade'!AH70,0)</f>
        <v>2</v>
      </c>
      <c r="Q69" s="216">
        <f t="shared" si="38"/>
        <v>1306.627</v>
      </c>
      <c r="R69" s="214">
        <f t="shared" si="39"/>
        <v>1.46</v>
      </c>
      <c r="S69" s="214">
        <f>IF(P69&gt;0,'3. Finanšu-statistiskās konst.'!$C$33*'3. Finanšu-statistiskās konst.'!$C$6,0)</f>
        <v>1789.9</v>
      </c>
      <c r="T69" s="214">
        <f t="shared" si="40"/>
        <v>466.8097430259723</v>
      </c>
      <c r="U69" s="216">
        <f t="shared" si="41"/>
        <v>681.54222481791953</v>
      </c>
      <c r="V69" s="216">
        <f t="shared" si="42"/>
        <v>933.61948605194459</v>
      </c>
      <c r="X69" s="215">
        <f>IF(AND($E69&gt;0,$F69&gt;0),'2. Datu ievade'!AI70,0)</f>
        <v>0</v>
      </c>
      <c r="Y69" s="216">
        <f t="shared" si="43"/>
        <v>0</v>
      </c>
      <c r="Z69" s="214">
        <f t="shared" si="44"/>
        <v>0</v>
      </c>
      <c r="AA69" s="214">
        <f>IF(X69&gt;0,'3. Finanšu-statistiskās konst.'!$C$34*'3. Finanšu-statistiskās konst.'!$C$6,0)</f>
        <v>0</v>
      </c>
      <c r="AB69" s="214">
        <f t="shared" si="45"/>
        <v>0</v>
      </c>
      <c r="AC69" s="216">
        <f t="shared" si="46"/>
        <v>0</v>
      </c>
      <c r="AD69" s="214">
        <f t="shared" si="47"/>
        <v>0</v>
      </c>
      <c r="AF69" s="215">
        <f>IF(AND($E69&gt;0,$F69&gt;0),'2. Datu ievade'!AJ70,0)</f>
        <v>0</v>
      </c>
      <c r="AG69" s="216">
        <f t="shared" si="48"/>
        <v>0</v>
      </c>
      <c r="AH69" s="214">
        <f t="shared" si="49"/>
        <v>0</v>
      </c>
      <c r="AI69" s="214">
        <f>IF(AF69&gt;0,'3. Finanšu-statistiskās konst.'!$C$35*'3. Finanšu-statistiskās konst.'!$C$6,0)</f>
        <v>0</v>
      </c>
      <c r="AJ69" s="214">
        <f t="shared" si="50"/>
        <v>0</v>
      </c>
      <c r="AK69" s="216">
        <f t="shared" si="51"/>
        <v>0</v>
      </c>
      <c r="AL69" s="214">
        <f t="shared" si="52"/>
        <v>0</v>
      </c>
      <c r="AN69" s="215">
        <f>IF(AND($E69&gt;0,$F69&gt;0),'2. Datu ievade'!AK70,0)</f>
        <v>0</v>
      </c>
      <c r="AO69" s="216">
        <f t="shared" si="53"/>
        <v>0</v>
      </c>
      <c r="AP69" s="214">
        <f t="shared" si="54"/>
        <v>0</v>
      </c>
      <c r="AQ69" s="214">
        <f>IF(AN69&gt;0,'3. Finanšu-statistiskās konst.'!$C$36*'3. Finanšu-statistiskās konst.'!$C$6,0)</f>
        <v>0</v>
      </c>
      <c r="AR69" s="214">
        <f t="shared" si="55"/>
        <v>0</v>
      </c>
      <c r="AS69" s="216">
        <f t="shared" si="56"/>
        <v>0</v>
      </c>
      <c r="AT69" s="214">
        <f t="shared" si="57"/>
        <v>0</v>
      </c>
      <c r="AV69" s="214">
        <f t="shared" si="58"/>
        <v>0</v>
      </c>
      <c r="AW69" s="214">
        <f>IF(AND($E69&gt;0,$F69&gt;0),'2. Datu ievade'!AL70,0)</f>
        <v>0</v>
      </c>
      <c r="AY69" s="214">
        <f t="shared" si="59"/>
        <v>0</v>
      </c>
      <c r="AZ69" s="214">
        <f>IF(AND($E69&gt;0,$F69&gt;0),'2. Datu ievade'!AM70,0)</f>
        <v>0</v>
      </c>
      <c r="BB69" s="214">
        <f t="shared" si="60"/>
        <v>0</v>
      </c>
      <c r="BC69" s="214">
        <f>IF(AND($E69&gt;0,$F69&gt;0),'2. Datu ievade'!AN70,0)</f>
        <v>0</v>
      </c>
    </row>
    <row r="70" spans="2:55" s="205" customFormat="1" x14ac:dyDescent="0.25">
      <c r="B70" s="320"/>
      <c r="C70" s="296" t="str">
        <f>'2. Datu ievade'!C71</f>
        <v>publiskās apbūves teritorija</v>
      </c>
      <c r="D70" s="297"/>
      <c r="E70" s="213">
        <f>'2. Datu ievade'!E31</f>
        <v>1</v>
      </c>
      <c r="F70" s="214">
        <f>'2. Datu ievade'!F31</f>
        <v>2.85</v>
      </c>
      <c r="H70" s="215">
        <f>IF(AND($E70&gt;0,$F70&gt;0),'2. Datu ievade'!AG71,0)</f>
        <v>1</v>
      </c>
      <c r="I70" s="216">
        <f t="shared" si="33"/>
        <v>3.5055000000000001</v>
      </c>
      <c r="J70" s="214">
        <f t="shared" si="34"/>
        <v>2.85</v>
      </c>
      <c r="K70" s="266">
        <f>IF(H70&gt;0,'3. Finanšu-statistiskās konst.'!C$31*'3. Finanšu-statistiskās konst.'!$C$6,0)</f>
        <v>1.23</v>
      </c>
      <c r="L70" s="214">
        <f t="shared" si="35"/>
        <v>0.61875094510812045</v>
      </c>
      <c r="M70" s="216">
        <f t="shared" si="36"/>
        <v>1.7634401935581434</v>
      </c>
      <c r="N70" s="214">
        <f t="shared" si="37"/>
        <v>0.61875094510812045</v>
      </c>
      <c r="P70" s="215">
        <f>IF(AND($E70&gt;0,$F70&gt;0),'2. Datu ievade'!AH71,0)</f>
        <v>3</v>
      </c>
      <c r="Q70" s="216">
        <f t="shared" si="38"/>
        <v>5101.2150000000001</v>
      </c>
      <c r="R70" s="214">
        <f t="shared" si="39"/>
        <v>8.5500000000000007</v>
      </c>
      <c r="S70" s="214">
        <f>IF(P70&gt;0,'3. Finanšu-statistiskās konst.'!$C$33*'3. Finanšu-statistiskās konst.'!$C$6,0)</f>
        <v>1789.9</v>
      </c>
      <c r="T70" s="214">
        <f t="shared" si="40"/>
        <v>466.8097430259723</v>
      </c>
      <c r="U70" s="216">
        <f t="shared" si="41"/>
        <v>3991.2233028720634</v>
      </c>
      <c r="V70" s="216">
        <f t="shared" si="42"/>
        <v>1400.4292290779169</v>
      </c>
      <c r="X70" s="215">
        <f>IF(AND($E70&gt;0,$F70&gt;0),'2. Datu ievade'!AI71,0)</f>
        <v>0</v>
      </c>
      <c r="Y70" s="216">
        <f t="shared" si="43"/>
        <v>0</v>
      </c>
      <c r="Z70" s="214">
        <f t="shared" si="44"/>
        <v>0</v>
      </c>
      <c r="AA70" s="214">
        <f>IF(X70&gt;0,'3. Finanšu-statistiskās konst.'!$C$34*'3. Finanšu-statistiskās konst.'!$C$6,0)</f>
        <v>0</v>
      </c>
      <c r="AB70" s="214">
        <f t="shared" si="45"/>
        <v>0</v>
      </c>
      <c r="AC70" s="216">
        <f t="shared" si="46"/>
        <v>0</v>
      </c>
      <c r="AD70" s="214">
        <f t="shared" si="47"/>
        <v>0</v>
      </c>
      <c r="AF70" s="215">
        <f>IF(AND($E70&gt;0,$F70&gt;0),'2. Datu ievade'!AJ71,0)</f>
        <v>2</v>
      </c>
      <c r="AG70" s="216">
        <f t="shared" si="48"/>
        <v>2.7958500000000002</v>
      </c>
      <c r="AH70" s="214">
        <f t="shared" si="49"/>
        <v>5.7</v>
      </c>
      <c r="AI70" s="214">
        <f>IF(AF70&gt;0,'3. Finanšu-statistiskās konst.'!$C$35*'3. Finanšu-statistiskās konst.'!$C$6,0)</f>
        <v>0.98099999999999998</v>
      </c>
      <c r="AJ70" s="214">
        <f t="shared" si="50"/>
        <v>0.62889443378119003</v>
      </c>
      <c r="AK70" s="216">
        <f t="shared" si="51"/>
        <v>3.5846982725527834</v>
      </c>
      <c r="AL70" s="214">
        <f t="shared" si="52"/>
        <v>1.2577888675623801</v>
      </c>
      <c r="AN70" s="215">
        <f>IF(AND($E70&gt;0,$F70&gt;0),'2. Datu ievade'!AK71,0)</f>
        <v>3</v>
      </c>
      <c r="AO70" s="216">
        <f t="shared" si="53"/>
        <v>5954.6760000000004</v>
      </c>
      <c r="AP70" s="214">
        <f t="shared" si="54"/>
        <v>8.5500000000000007</v>
      </c>
      <c r="AQ70" s="214">
        <f>IF(AN70&gt;0,'3. Finanšu-statistiskās konst.'!$C$36*'3. Finanšu-statistiskās konst.'!$C$6,0)</f>
        <v>2089.36</v>
      </c>
      <c r="AR70" s="214">
        <f t="shared" si="55"/>
        <v>318.87295264692204</v>
      </c>
      <c r="AS70" s="216">
        <f t="shared" si="56"/>
        <v>2726.3637451311838</v>
      </c>
      <c r="AT70" s="214">
        <f t="shared" si="57"/>
        <v>956.61885794076625</v>
      </c>
      <c r="AV70" s="214">
        <f t="shared" si="58"/>
        <v>0</v>
      </c>
      <c r="AW70" s="214">
        <f>IF(AND($E70&gt;0,$F70&gt;0),'2. Datu ievade'!AL71,0)</f>
        <v>0</v>
      </c>
      <c r="AY70" s="214">
        <f t="shared" si="59"/>
        <v>0</v>
      </c>
      <c r="AZ70" s="214">
        <f>IF(AND($E70&gt;0,$F70&gt;0),'2. Datu ievade'!AM71,0)</f>
        <v>0</v>
      </c>
      <c r="BB70" s="214">
        <f t="shared" si="60"/>
        <v>0</v>
      </c>
      <c r="BC70" s="214">
        <f>IF(AND($E70&gt;0,$F70&gt;0),'2. Datu ievade'!AN71,0)</f>
        <v>0</v>
      </c>
    </row>
    <row r="71" spans="2:55" s="205" customFormat="1" x14ac:dyDescent="0.25">
      <c r="B71" s="320"/>
      <c r="C71" s="296" t="str">
        <f>'2. Datu ievade'!C72</f>
        <v>atsevišķas ēkas</v>
      </c>
      <c r="D71" s="297"/>
      <c r="E71" s="213">
        <f>'2. Datu ievade'!E32</f>
        <v>0</v>
      </c>
      <c r="F71" s="214">
        <f>'2. Datu ievade'!F32</f>
        <v>0</v>
      </c>
      <c r="H71" s="215">
        <f>IF(AND($E71&gt;0,$F71&gt;0),'2. Datu ievade'!AG72,0)</f>
        <v>0</v>
      </c>
      <c r="I71" s="216">
        <f t="shared" si="33"/>
        <v>0</v>
      </c>
      <c r="J71" s="214">
        <f t="shared" si="34"/>
        <v>0</v>
      </c>
      <c r="K71" s="266">
        <f>IF(H71&gt;0,'3. Finanšu-statistiskās konst.'!C$31*'3. Finanšu-statistiskās konst.'!$C$6,0)</f>
        <v>0</v>
      </c>
      <c r="L71" s="214">
        <f t="shared" si="35"/>
        <v>0</v>
      </c>
      <c r="M71" s="216">
        <f t="shared" si="36"/>
        <v>0</v>
      </c>
      <c r="N71" s="214">
        <f t="shared" si="37"/>
        <v>0</v>
      </c>
      <c r="P71" s="215">
        <f>IF(AND($E71&gt;0,$F71&gt;0),'2. Datu ievade'!AH72,0)</f>
        <v>0</v>
      </c>
      <c r="Q71" s="216">
        <f t="shared" si="38"/>
        <v>0</v>
      </c>
      <c r="R71" s="214">
        <f t="shared" si="39"/>
        <v>0</v>
      </c>
      <c r="S71" s="214">
        <f>IF(P71&gt;0,'3. Finanšu-statistiskās konst.'!$C$33*'3. Finanšu-statistiskās konst.'!$C$6,0)</f>
        <v>0</v>
      </c>
      <c r="T71" s="214">
        <f t="shared" si="40"/>
        <v>0</v>
      </c>
      <c r="U71" s="216">
        <f t="shared" si="41"/>
        <v>0</v>
      </c>
      <c r="V71" s="216">
        <f t="shared" si="42"/>
        <v>0</v>
      </c>
      <c r="X71" s="215">
        <f>IF(AND($E71&gt;0,$F71&gt;0),'2. Datu ievade'!AI72,0)</f>
        <v>0</v>
      </c>
      <c r="Y71" s="216">
        <f t="shared" si="43"/>
        <v>0</v>
      </c>
      <c r="Z71" s="214">
        <f t="shared" si="44"/>
        <v>0</v>
      </c>
      <c r="AA71" s="214">
        <f>IF(X71&gt;0,'3. Finanšu-statistiskās konst.'!$C$34*'3. Finanšu-statistiskās konst.'!$C$6,0)</f>
        <v>0</v>
      </c>
      <c r="AB71" s="214">
        <f t="shared" si="45"/>
        <v>0</v>
      </c>
      <c r="AC71" s="216">
        <f t="shared" si="46"/>
        <v>0</v>
      </c>
      <c r="AD71" s="214">
        <f t="shared" si="47"/>
        <v>0</v>
      </c>
      <c r="AF71" s="215">
        <f>IF(AND($E71&gt;0,$F71&gt;0),'2. Datu ievade'!AJ72,0)</f>
        <v>0</v>
      </c>
      <c r="AG71" s="216">
        <f t="shared" si="48"/>
        <v>0</v>
      </c>
      <c r="AH71" s="214">
        <f t="shared" si="49"/>
        <v>0</v>
      </c>
      <c r="AI71" s="214">
        <f>IF(AF71&gt;0,'3. Finanšu-statistiskās konst.'!$C$35*'3. Finanšu-statistiskās konst.'!$C$6,0)</f>
        <v>0</v>
      </c>
      <c r="AJ71" s="214">
        <f t="shared" si="50"/>
        <v>0</v>
      </c>
      <c r="AK71" s="216">
        <f t="shared" si="51"/>
        <v>0</v>
      </c>
      <c r="AL71" s="214">
        <f t="shared" si="52"/>
        <v>0</v>
      </c>
      <c r="AN71" s="215">
        <f>IF(AND($E71&gt;0,$F71&gt;0),'2. Datu ievade'!AK72,0)</f>
        <v>0</v>
      </c>
      <c r="AO71" s="216">
        <f t="shared" si="53"/>
        <v>0</v>
      </c>
      <c r="AP71" s="214">
        <f t="shared" si="54"/>
        <v>0</v>
      </c>
      <c r="AQ71" s="214">
        <f>IF(AN71&gt;0,'3. Finanšu-statistiskās konst.'!$C$36*'3. Finanšu-statistiskās konst.'!$C$6,0)</f>
        <v>0</v>
      </c>
      <c r="AR71" s="214">
        <f t="shared" si="55"/>
        <v>0</v>
      </c>
      <c r="AS71" s="216">
        <f t="shared" si="56"/>
        <v>0</v>
      </c>
      <c r="AT71" s="214">
        <f t="shared" si="57"/>
        <v>0</v>
      </c>
      <c r="AV71" s="214">
        <f t="shared" si="58"/>
        <v>0</v>
      </c>
      <c r="AW71" s="214">
        <f>IF(AND($E71&gt;0,$F71&gt;0),'2. Datu ievade'!AL72,0)</f>
        <v>0</v>
      </c>
      <c r="AY71" s="214">
        <f t="shared" si="59"/>
        <v>0</v>
      </c>
      <c r="AZ71" s="214">
        <f>IF(AND($E71&gt;0,$F71&gt;0),'2. Datu ievade'!AM72,0)</f>
        <v>0</v>
      </c>
      <c r="BB71" s="214">
        <f t="shared" si="60"/>
        <v>0</v>
      </c>
      <c r="BC71" s="214">
        <f>IF(AND($E71&gt;0,$F71&gt;0),'2. Datu ievade'!AN72,0)</f>
        <v>0</v>
      </c>
    </row>
    <row r="72" spans="2:55" s="205" customFormat="1" x14ac:dyDescent="0.25">
      <c r="B72" s="320"/>
      <c r="C72" s="296" t="str">
        <f>'2. Datu ievade'!C73</f>
        <v>transporta infrastruktūras teritorija</v>
      </c>
      <c r="D72" s="297"/>
      <c r="E72" s="213">
        <f>'2. Datu ievade'!E33</f>
        <v>1</v>
      </c>
      <c r="F72" s="214">
        <f>'2. Datu ievade'!F33</f>
        <v>7.52</v>
      </c>
      <c r="H72" s="215">
        <f>IF(AND($E72&gt;0,$F72&gt;0),'2. Datu ievade'!AG73,0)</f>
        <v>1</v>
      </c>
      <c r="I72" s="216">
        <f t="shared" si="33"/>
        <v>9.2495999999999992</v>
      </c>
      <c r="J72" s="214">
        <f t="shared" si="34"/>
        <v>7.52</v>
      </c>
      <c r="K72" s="266">
        <f>IF(H72&gt;0,'3. Finanšu-statistiskās konst.'!C$31*'3. Finanšu-statistiskās konst.'!$C$6,0)</f>
        <v>1.23</v>
      </c>
      <c r="L72" s="214">
        <f t="shared" si="35"/>
        <v>0.61875094510812045</v>
      </c>
      <c r="M72" s="216">
        <f t="shared" si="36"/>
        <v>4.6530071072130657</v>
      </c>
      <c r="N72" s="214">
        <f t="shared" si="37"/>
        <v>0.61875094510812045</v>
      </c>
      <c r="P72" s="215">
        <f>IF(AND($E72&gt;0,$F72&gt;0),'2. Datu ievade'!AH73,0)</f>
        <v>2</v>
      </c>
      <c r="Q72" s="216">
        <f t="shared" si="38"/>
        <v>13460.048000000001</v>
      </c>
      <c r="R72" s="214">
        <f t="shared" si="39"/>
        <v>15.04</v>
      </c>
      <c r="S72" s="214">
        <f>IF(P72&gt;0,'3. Finanšu-statistiskās konst.'!$C$33*'3. Finanšu-statistiskās konst.'!$C$6,0)</f>
        <v>1789.9</v>
      </c>
      <c r="T72" s="214">
        <f t="shared" si="40"/>
        <v>466.8097430259723</v>
      </c>
      <c r="U72" s="216">
        <f t="shared" si="41"/>
        <v>7020.8185351106231</v>
      </c>
      <c r="V72" s="216">
        <f t="shared" si="42"/>
        <v>933.61948605194459</v>
      </c>
      <c r="X72" s="215">
        <f>IF(AND($E72&gt;0,$F72&gt;0),'2. Datu ievade'!AI73,0)</f>
        <v>0</v>
      </c>
      <c r="Y72" s="216">
        <f t="shared" si="43"/>
        <v>0</v>
      </c>
      <c r="Z72" s="214">
        <f t="shared" si="44"/>
        <v>0</v>
      </c>
      <c r="AA72" s="214">
        <f>IF(X72&gt;0,'3. Finanšu-statistiskās konst.'!$C$34*'3. Finanšu-statistiskās konst.'!$C$6,0)</f>
        <v>0</v>
      </c>
      <c r="AB72" s="214">
        <f t="shared" si="45"/>
        <v>0</v>
      </c>
      <c r="AC72" s="216">
        <f t="shared" si="46"/>
        <v>0</v>
      </c>
      <c r="AD72" s="214">
        <f t="shared" si="47"/>
        <v>0</v>
      </c>
      <c r="AF72" s="215">
        <f>IF(AND($E72&gt;0,$F72&gt;0),'2. Datu ievade'!AJ73,0)</f>
        <v>0</v>
      </c>
      <c r="AG72" s="216">
        <f t="shared" si="48"/>
        <v>0</v>
      </c>
      <c r="AH72" s="214">
        <f t="shared" si="49"/>
        <v>0</v>
      </c>
      <c r="AI72" s="214">
        <f>IF(AF72&gt;0,'3. Finanšu-statistiskās konst.'!$C$35*'3. Finanšu-statistiskās konst.'!$C$6,0)</f>
        <v>0</v>
      </c>
      <c r="AJ72" s="214">
        <f t="shared" si="50"/>
        <v>0</v>
      </c>
      <c r="AK72" s="216">
        <f t="shared" si="51"/>
        <v>0</v>
      </c>
      <c r="AL72" s="214">
        <f t="shared" si="52"/>
        <v>0</v>
      </c>
      <c r="AN72" s="215">
        <f>IF(AND($E72&gt;0,$F72&gt;0),'2. Datu ievade'!AK73,0)</f>
        <v>0</v>
      </c>
      <c r="AO72" s="216">
        <f t="shared" si="53"/>
        <v>0</v>
      </c>
      <c r="AP72" s="214">
        <f t="shared" si="54"/>
        <v>0</v>
      </c>
      <c r="AQ72" s="214">
        <f>IF(AN72&gt;0,'3. Finanšu-statistiskās konst.'!$C$36*'3. Finanšu-statistiskās konst.'!$C$6,0)</f>
        <v>0</v>
      </c>
      <c r="AR72" s="214">
        <f t="shared" si="55"/>
        <v>0</v>
      </c>
      <c r="AS72" s="216">
        <f t="shared" si="56"/>
        <v>0</v>
      </c>
      <c r="AT72" s="214">
        <f t="shared" si="57"/>
        <v>0</v>
      </c>
      <c r="AV72" s="214">
        <f t="shared" si="58"/>
        <v>0</v>
      </c>
      <c r="AW72" s="214">
        <f>IF(AND($E72&gt;0,$F72&gt;0),'2. Datu ievade'!AL73,0)</f>
        <v>0</v>
      </c>
      <c r="AY72" s="214">
        <f t="shared" si="59"/>
        <v>0</v>
      </c>
      <c r="AZ72" s="214">
        <f>IF(AND($E72&gt;0,$F72&gt;0),'2. Datu ievade'!AM73,0)</f>
        <v>0</v>
      </c>
      <c r="BB72" s="214">
        <f t="shared" si="60"/>
        <v>0</v>
      </c>
      <c r="BC72" s="214">
        <f>IF(AND($E72&gt;0,$F72&gt;0),'2. Datu ievade'!AN73,0)</f>
        <v>0</v>
      </c>
    </row>
    <row r="73" spans="2:55" s="205" customFormat="1" ht="14.25" customHeight="1" x14ac:dyDescent="0.25">
      <c r="B73" s="320"/>
      <c r="C73" s="296" t="str">
        <f>'2. Datu ievade'!C74</f>
        <v>Lietotāja definēta papildus ģeotelpiskā vienība (citi apbūves/urbānu teritoriju tipi)</v>
      </c>
      <c r="D73" s="297"/>
      <c r="E73" s="213">
        <f>'2. Datu ievade'!E34</f>
        <v>0</v>
      </c>
      <c r="F73" s="214">
        <f>'2. Datu ievade'!F34</f>
        <v>0</v>
      </c>
      <c r="H73" s="215">
        <f>IF(AND($E73&gt;0,$F73&gt;0),'2. Datu ievade'!AG74,0)</f>
        <v>0</v>
      </c>
      <c r="I73" s="216">
        <f t="shared" si="33"/>
        <v>0</v>
      </c>
      <c r="J73" s="214">
        <f t="shared" si="34"/>
        <v>0</v>
      </c>
      <c r="K73" s="266">
        <f>IF(H73&gt;0,'3. Finanšu-statistiskās konst.'!C$31*'3. Finanšu-statistiskās konst.'!$C$6,0)</f>
        <v>0</v>
      </c>
      <c r="L73" s="214">
        <f t="shared" si="35"/>
        <v>0</v>
      </c>
      <c r="M73" s="216">
        <f t="shared" si="36"/>
        <v>0</v>
      </c>
      <c r="N73" s="214">
        <f t="shared" si="37"/>
        <v>0</v>
      </c>
      <c r="P73" s="215">
        <f>IF(AND($E73&gt;0,$F73&gt;0),'2. Datu ievade'!AH74,0)</f>
        <v>0</v>
      </c>
      <c r="Q73" s="216">
        <f t="shared" si="38"/>
        <v>0</v>
      </c>
      <c r="R73" s="214">
        <f t="shared" si="39"/>
        <v>0</v>
      </c>
      <c r="S73" s="214">
        <f>IF(P73&gt;0,'3. Finanšu-statistiskās konst.'!$C$33*'3. Finanšu-statistiskās konst.'!$C$6,0)</f>
        <v>0</v>
      </c>
      <c r="T73" s="214">
        <f t="shared" si="40"/>
        <v>0</v>
      </c>
      <c r="U73" s="216">
        <f t="shared" si="41"/>
        <v>0</v>
      </c>
      <c r="V73" s="216">
        <f t="shared" si="42"/>
        <v>0</v>
      </c>
      <c r="X73" s="215">
        <f>IF(AND($E73&gt;0,$F73&gt;0),'2. Datu ievade'!AI74,0)</f>
        <v>0</v>
      </c>
      <c r="Y73" s="216">
        <f t="shared" si="43"/>
        <v>0</v>
      </c>
      <c r="Z73" s="214">
        <f t="shared" si="44"/>
        <v>0</v>
      </c>
      <c r="AA73" s="214">
        <f>IF(X73&gt;0,'3. Finanšu-statistiskās konst.'!$C$34*'3. Finanšu-statistiskās konst.'!$C$6,0)</f>
        <v>0</v>
      </c>
      <c r="AB73" s="214">
        <f t="shared" si="45"/>
        <v>0</v>
      </c>
      <c r="AC73" s="216">
        <f t="shared" si="46"/>
        <v>0</v>
      </c>
      <c r="AD73" s="214">
        <f t="shared" si="47"/>
        <v>0</v>
      </c>
      <c r="AF73" s="215">
        <f>IF(AND($E73&gt;0,$F73&gt;0),'2. Datu ievade'!AJ74,0)</f>
        <v>0</v>
      </c>
      <c r="AG73" s="216">
        <f t="shared" si="48"/>
        <v>0</v>
      </c>
      <c r="AH73" s="214">
        <f t="shared" si="49"/>
        <v>0</v>
      </c>
      <c r="AI73" s="214">
        <f>IF(AF73&gt;0,'3. Finanšu-statistiskās konst.'!$C$35*'3. Finanšu-statistiskās konst.'!$C$6,0)</f>
        <v>0</v>
      </c>
      <c r="AJ73" s="214">
        <f t="shared" si="50"/>
        <v>0</v>
      </c>
      <c r="AK73" s="216">
        <f t="shared" si="51"/>
        <v>0</v>
      </c>
      <c r="AL73" s="214">
        <f t="shared" si="52"/>
        <v>0</v>
      </c>
      <c r="AN73" s="215">
        <f>IF(AND($E73&gt;0,$F73&gt;0),'2. Datu ievade'!AK74,0)</f>
        <v>0</v>
      </c>
      <c r="AO73" s="216">
        <f t="shared" si="53"/>
        <v>0</v>
      </c>
      <c r="AP73" s="214">
        <f t="shared" si="54"/>
        <v>0</v>
      </c>
      <c r="AQ73" s="214">
        <f>IF(AN73&gt;0,'3. Finanšu-statistiskās konst.'!$C$36*'3. Finanšu-statistiskās konst.'!$C$6,0)</f>
        <v>0</v>
      </c>
      <c r="AR73" s="214">
        <f t="shared" si="55"/>
        <v>0</v>
      </c>
      <c r="AS73" s="216">
        <f t="shared" si="56"/>
        <v>0</v>
      </c>
      <c r="AT73" s="214">
        <f t="shared" si="57"/>
        <v>0</v>
      </c>
      <c r="AV73" s="214">
        <f t="shared" si="58"/>
        <v>0</v>
      </c>
      <c r="AW73" s="214">
        <f>IF(AND($E73&gt;0,$F73&gt;0),'2. Datu ievade'!AL74,0)</f>
        <v>0</v>
      </c>
      <c r="AY73" s="214">
        <f t="shared" si="59"/>
        <v>0</v>
      </c>
      <c r="AZ73" s="214">
        <f>IF(AND($E73&gt;0,$F73&gt;0),'2. Datu ievade'!AM74,0)</f>
        <v>0</v>
      </c>
      <c r="BB73" s="214">
        <f t="shared" si="60"/>
        <v>0</v>
      </c>
      <c r="BC73" s="214">
        <f>IF(AND($E73&gt;0,$F73&gt;0),'2. Datu ievade'!AN74,0)</f>
        <v>0</v>
      </c>
    </row>
    <row r="74" spans="2:55" s="205" customFormat="1" ht="14.25" customHeight="1" x14ac:dyDescent="0.25">
      <c r="B74" s="320"/>
      <c r="C74" s="296" t="str">
        <f>'2. Datu ievade'!C75</f>
        <v>Lietotāja definēta papildus ģeotelpiskā vienība (citi apbūves/urbānu teritoriju tipi)</v>
      </c>
      <c r="D74" s="297"/>
      <c r="E74" s="213">
        <f>'2. Datu ievade'!E35</f>
        <v>0</v>
      </c>
      <c r="F74" s="214">
        <f>'2. Datu ievade'!F35</f>
        <v>0</v>
      </c>
      <c r="H74" s="215">
        <f>IF(AND($E74&gt;0,$F74&gt;0),'2. Datu ievade'!AG75,0)</f>
        <v>0</v>
      </c>
      <c r="I74" s="216">
        <f t="shared" si="33"/>
        <v>0</v>
      </c>
      <c r="J74" s="214">
        <f t="shared" si="34"/>
        <v>0</v>
      </c>
      <c r="K74" s="266">
        <f>IF(H74&gt;0,'3. Finanšu-statistiskās konst.'!C$31*'3. Finanšu-statistiskās konst.'!$C$6,0)</f>
        <v>0</v>
      </c>
      <c r="L74" s="214">
        <f t="shared" si="35"/>
        <v>0</v>
      </c>
      <c r="M74" s="216">
        <f t="shared" si="36"/>
        <v>0</v>
      </c>
      <c r="N74" s="214">
        <f t="shared" si="37"/>
        <v>0</v>
      </c>
      <c r="P74" s="215">
        <f>IF(AND($E74&gt;0,$F74&gt;0),'2. Datu ievade'!AH75,0)</f>
        <v>0</v>
      </c>
      <c r="Q74" s="216">
        <f t="shared" si="38"/>
        <v>0</v>
      </c>
      <c r="R74" s="214">
        <f t="shared" si="39"/>
        <v>0</v>
      </c>
      <c r="S74" s="214">
        <f>IF(P74&gt;0,'3. Finanšu-statistiskās konst.'!$C$33*'3. Finanšu-statistiskās konst.'!$C$6,0)</f>
        <v>0</v>
      </c>
      <c r="T74" s="214">
        <f t="shared" si="40"/>
        <v>0</v>
      </c>
      <c r="U74" s="216">
        <f t="shared" si="41"/>
        <v>0</v>
      </c>
      <c r="V74" s="216">
        <f t="shared" si="42"/>
        <v>0</v>
      </c>
      <c r="X74" s="215">
        <f>IF(AND($E74&gt;0,$F74&gt;0),'2. Datu ievade'!AI75,0)</f>
        <v>0</v>
      </c>
      <c r="Y74" s="216">
        <f t="shared" si="43"/>
        <v>0</v>
      </c>
      <c r="Z74" s="214">
        <f t="shared" si="44"/>
        <v>0</v>
      </c>
      <c r="AA74" s="214">
        <f>IF(X74&gt;0,'3. Finanšu-statistiskās konst.'!$C$34*'3. Finanšu-statistiskās konst.'!$C$6,0)</f>
        <v>0</v>
      </c>
      <c r="AB74" s="214">
        <f t="shared" si="45"/>
        <v>0</v>
      </c>
      <c r="AC74" s="216">
        <f t="shared" si="46"/>
        <v>0</v>
      </c>
      <c r="AD74" s="214">
        <f t="shared" si="47"/>
        <v>0</v>
      </c>
      <c r="AF74" s="215">
        <f>IF(AND($E74&gt;0,$F74&gt;0),'2. Datu ievade'!AJ75,0)</f>
        <v>0</v>
      </c>
      <c r="AG74" s="216">
        <f t="shared" si="48"/>
        <v>0</v>
      </c>
      <c r="AH74" s="214">
        <f t="shared" si="49"/>
        <v>0</v>
      </c>
      <c r="AI74" s="214">
        <f>IF(AF74&gt;0,'3. Finanšu-statistiskās konst.'!$C$35*'3. Finanšu-statistiskās konst.'!$C$6,0)</f>
        <v>0</v>
      </c>
      <c r="AJ74" s="214">
        <f t="shared" si="50"/>
        <v>0</v>
      </c>
      <c r="AK74" s="216">
        <f t="shared" si="51"/>
        <v>0</v>
      </c>
      <c r="AL74" s="214">
        <f t="shared" si="52"/>
        <v>0</v>
      </c>
      <c r="AN74" s="215">
        <f>IF(AND($E74&gt;0,$F74&gt;0),'2. Datu ievade'!AK75,0)</f>
        <v>0</v>
      </c>
      <c r="AO74" s="216">
        <f t="shared" si="53"/>
        <v>0</v>
      </c>
      <c r="AP74" s="214">
        <f t="shared" si="54"/>
        <v>0</v>
      </c>
      <c r="AQ74" s="214">
        <f>IF(AN74&gt;0,'3. Finanšu-statistiskās konst.'!$C$36*'3. Finanšu-statistiskās konst.'!$C$6,0)</f>
        <v>0</v>
      </c>
      <c r="AR74" s="214">
        <f t="shared" si="55"/>
        <v>0</v>
      </c>
      <c r="AS74" s="216">
        <f t="shared" si="56"/>
        <v>0</v>
      </c>
      <c r="AT74" s="214">
        <f t="shared" si="57"/>
        <v>0</v>
      </c>
      <c r="AV74" s="214">
        <f t="shared" si="58"/>
        <v>0</v>
      </c>
      <c r="AW74" s="214">
        <f>IF(AND($E74&gt;0,$F74&gt;0),'2. Datu ievade'!AL75,0)</f>
        <v>0</v>
      </c>
      <c r="AY74" s="214">
        <f t="shared" si="59"/>
        <v>0</v>
      </c>
      <c r="AZ74" s="214">
        <f>IF(AND($E74&gt;0,$F74&gt;0),'2. Datu ievade'!AM75,0)</f>
        <v>0</v>
      </c>
      <c r="BB74" s="214">
        <f t="shared" si="60"/>
        <v>0</v>
      </c>
      <c r="BC74" s="214">
        <f>IF(AND($E74&gt;0,$F74&gt;0),'2. Datu ievade'!AN75,0)</f>
        <v>0</v>
      </c>
    </row>
    <row r="75" spans="2:55" s="205" customFormat="1" ht="14.25" customHeight="1" x14ac:dyDescent="0.25">
      <c r="B75" s="321"/>
      <c r="C75" s="296" t="str">
        <f>'2. Datu ievade'!C76</f>
        <v>Lietotāja definēta papildus ģeotelpiskā vienība (citi apbūves/urbānu teritoriju tipi)</v>
      </c>
      <c r="D75" s="297"/>
      <c r="E75" s="213">
        <f>'2. Datu ievade'!E36</f>
        <v>0</v>
      </c>
      <c r="F75" s="214">
        <f>'2. Datu ievade'!F36</f>
        <v>0</v>
      </c>
      <c r="H75" s="215">
        <f>IF(AND($E75&gt;0,$F75&gt;0),'2. Datu ievade'!AG76,0)</f>
        <v>0</v>
      </c>
      <c r="I75" s="216">
        <f t="shared" si="33"/>
        <v>0</v>
      </c>
      <c r="J75" s="214">
        <f t="shared" si="34"/>
        <v>0</v>
      </c>
      <c r="K75" s="266">
        <f>IF(H75&gt;0,'3. Finanšu-statistiskās konst.'!C$31*'3. Finanšu-statistiskās konst.'!$C$6,0)</f>
        <v>0</v>
      </c>
      <c r="L75" s="214">
        <f t="shared" si="35"/>
        <v>0</v>
      </c>
      <c r="M75" s="216">
        <f t="shared" si="36"/>
        <v>0</v>
      </c>
      <c r="N75" s="214">
        <f t="shared" si="37"/>
        <v>0</v>
      </c>
      <c r="P75" s="215">
        <f>IF(AND($E75&gt;0,$F75&gt;0),'2. Datu ievade'!AH76,0)</f>
        <v>0</v>
      </c>
      <c r="Q75" s="216">
        <f t="shared" si="38"/>
        <v>0</v>
      </c>
      <c r="R75" s="214">
        <f t="shared" si="39"/>
        <v>0</v>
      </c>
      <c r="S75" s="214">
        <f>IF(P75&gt;0,'3. Finanšu-statistiskās konst.'!$C$33*'3. Finanšu-statistiskās konst.'!$C$6,0)</f>
        <v>0</v>
      </c>
      <c r="T75" s="214">
        <f t="shared" si="40"/>
        <v>0</v>
      </c>
      <c r="U75" s="216">
        <f t="shared" si="41"/>
        <v>0</v>
      </c>
      <c r="V75" s="216">
        <f t="shared" si="42"/>
        <v>0</v>
      </c>
      <c r="X75" s="215">
        <f>IF(AND($E75&gt;0,$F75&gt;0),'2. Datu ievade'!AI76,0)</f>
        <v>0</v>
      </c>
      <c r="Y75" s="216">
        <f t="shared" si="43"/>
        <v>0</v>
      </c>
      <c r="Z75" s="214">
        <f t="shared" si="44"/>
        <v>0</v>
      </c>
      <c r="AA75" s="214">
        <f>IF(X75&gt;0,'3. Finanšu-statistiskās konst.'!$C$34*'3. Finanšu-statistiskās konst.'!$C$6,0)</f>
        <v>0</v>
      </c>
      <c r="AB75" s="214">
        <f t="shared" si="45"/>
        <v>0</v>
      </c>
      <c r="AC75" s="216">
        <f t="shared" si="46"/>
        <v>0</v>
      </c>
      <c r="AD75" s="214">
        <f t="shared" si="47"/>
        <v>0</v>
      </c>
      <c r="AF75" s="215">
        <f>IF(AND($E75&gt;0,$F75&gt;0),'2. Datu ievade'!AJ76,0)</f>
        <v>0</v>
      </c>
      <c r="AG75" s="216">
        <f t="shared" si="48"/>
        <v>0</v>
      </c>
      <c r="AH75" s="214">
        <f t="shared" si="49"/>
        <v>0</v>
      </c>
      <c r="AI75" s="214">
        <f>IF(AF75&gt;0,'3. Finanšu-statistiskās konst.'!$C$35*'3. Finanšu-statistiskās konst.'!$C$6,0)</f>
        <v>0</v>
      </c>
      <c r="AJ75" s="214">
        <f t="shared" si="50"/>
        <v>0</v>
      </c>
      <c r="AK75" s="216">
        <f t="shared" si="51"/>
        <v>0</v>
      </c>
      <c r="AL75" s="214">
        <f t="shared" si="52"/>
        <v>0</v>
      </c>
      <c r="AN75" s="215">
        <f>IF(AND($E75&gt;0,$F75&gt;0),'2. Datu ievade'!AK76,0)</f>
        <v>0</v>
      </c>
      <c r="AO75" s="216">
        <f t="shared" si="53"/>
        <v>0</v>
      </c>
      <c r="AP75" s="214">
        <f t="shared" si="54"/>
        <v>0</v>
      </c>
      <c r="AQ75" s="214">
        <f>IF(AN75&gt;0,'3. Finanšu-statistiskās konst.'!$C$36*'3. Finanšu-statistiskās konst.'!$C$6,0)</f>
        <v>0</v>
      </c>
      <c r="AR75" s="214">
        <f t="shared" si="55"/>
        <v>0</v>
      </c>
      <c r="AS75" s="216">
        <f t="shared" si="56"/>
        <v>0</v>
      </c>
      <c r="AT75" s="214">
        <f t="shared" si="57"/>
        <v>0</v>
      </c>
      <c r="AV75" s="214">
        <f t="shared" si="58"/>
        <v>0</v>
      </c>
      <c r="AW75" s="214">
        <f>IF(AND($E75&gt;0,$F75&gt;0),'2. Datu ievade'!AL76,0)</f>
        <v>0</v>
      </c>
      <c r="AY75" s="214">
        <f t="shared" si="59"/>
        <v>0</v>
      </c>
      <c r="AZ75" s="214">
        <f>IF(AND($E75&gt;0,$F75&gt;0),'2. Datu ievade'!AM76,0)</f>
        <v>0</v>
      </c>
      <c r="BB75" s="214">
        <f t="shared" si="60"/>
        <v>0</v>
      </c>
      <c r="BC75" s="214">
        <f>IF(AND($E75&gt;0,$F75&gt;0),'2. Datu ievade'!AN76,0)</f>
        <v>0</v>
      </c>
    </row>
    <row r="76" spans="2:55" s="205" customFormat="1" x14ac:dyDescent="0.25">
      <c r="B76" s="298" t="str">
        <f>'2. Datu ievade'!B77:D77</f>
        <v xml:space="preserve">1. lietotāja definēta papildus ģeotelpiskā vienība ekosistēmas/apakšsistēmas līmenī*  </v>
      </c>
      <c r="C76" s="299"/>
      <c r="D76" s="300"/>
      <c r="E76" s="213">
        <f>'2. Datu ievade'!E37</f>
        <v>0</v>
      </c>
      <c r="F76" s="214">
        <f>'2. Datu ievade'!F37</f>
        <v>0</v>
      </c>
      <c r="H76" s="215">
        <f>IF(AND($E76&gt;0,$F76&gt;0),'2. Datu ievade'!AG77,0)</f>
        <v>0</v>
      </c>
      <c r="I76" s="216">
        <f t="shared" si="33"/>
        <v>0</v>
      </c>
      <c r="J76" s="214">
        <f t="shared" si="34"/>
        <v>0</v>
      </c>
      <c r="K76" s="266">
        <f>IF(H76&gt;0,'3. Finanšu-statistiskās konst.'!C$31*'3. Finanšu-statistiskās konst.'!$C$6,0)</f>
        <v>0</v>
      </c>
      <c r="L76" s="214">
        <f t="shared" si="35"/>
        <v>0</v>
      </c>
      <c r="M76" s="216">
        <f t="shared" si="36"/>
        <v>0</v>
      </c>
      <c r="N76" s="214">
        <f t="shared" si="37"/>
        <v>0</v>
      </c>
      <c r="P76" s="215">
        <f>IF(AND($E76&gt;0,$F76&gt;0),'2. Datu ievade'!AH77,0)</f>
        <v>0</v>
      </c>
      <c r="Q76" s="216">
        <f t="shared" si="38"/>
        <v>0</v>
      </c>
      <c r="R76" s="214">
        <f t="shared" si="39"/>
        <v>0</v>
      </c>
      <c r="S76" s="214">
        <f>IF(P76&gt;0,'3. Finanšu-statistiskās konst.'!$C$33*'3. Finanšu-statistiskās konst.'!$C$6,0)</f>
        <v>0</v>
      </c>
      <c r="T76" s="214">
        <f t="shared" si="40"/>
        <v>0</v>
      </c>
      <c r="U76" s="216">
        <f t="shared" si="41"/>
        <v>0</v>
      </c>
      <c r="V76" s="216">
        <f t="shared" si="42"/>
        <v>0</v>
      </c>
      <c r="X76" s="215">
        <f>IF(AND($E76&gt;0,$F76&gt;0),'2. Datu ievade'!AI77,0)</f>
        <v>0</v>
      </c>
      <c r="Y76" s="216">
        <f t="shared" si="43"/>
        <v>0</v>
      </c>
      <c r="Z76" s="214">
        <f t="shared" si="44"/>
        <v>0</v>
      </c>
      <c r="AA76" s="214">
        <f>IF(X76&gt;0,'3. Finanšu-statistiskās konst.'!$C$34*'3. Finanšu-statistiskās konst.'!$C$6,0)</f>
        <v>0</v>
      </c>
      <c r="AB76" s="214">
        <f t="shared" si="45"/>
        <v>0</v>
      </c>
      <c r="AC76" s="216">
        <f t="shared" si="46"/>
        <v>0</v>
      </c>
      <c r="AD76" s="214">
        <f t="shared" si="47"/>
        <v>0</v>
      </c>
      <c r="AF76" s="215">
        <f>IF(AND($E76&gt;0,$F76&gt;0),'2. Datu ievade'!AJ77,0)</f>
        <v>0</v>
      </c>
      <c r="AG76" s="216">
        <f t="shared" si="48"/>
        <v>0</v>
      </c>
      <c r="AH76" s="214">
        <f t="shared" si="49"/>
        <v>0</v>
      </c>
      <c r="AI76" s="214">
        <f>IF(AF76&gt;0,'3. Finanšu-statistiskās konst.'!$C$35*'3. Finanšu-statistiskās konst.'!$C$6,0)</f>
        <v>0</v>
      </c>
      <c r="AJ76" s="214">
        <f t="shared" si="50"/>
        <v>0</v>
      </c>
      <c r="AK76" s="216">
        <f t="shared" si="51"/>
        <v>0</v>
      </c>
      <c r="AL76" s="214">
        <f t="shared" si="52"/>
        <v>0</v>
      </c>
      <c r="AN76" s="215">
        <f>IF(AND($E76&gt;0,$F76&gt;0),'2. Datu ievade'!AK77,0)</f>
        <v>0</v>
      </c>
      <c r="AO76" s="216">
        <f t="shared" si="53"/>
        <v>0</v>
      </c>
      <c r="AP76" s="214">
        <f t="shared" si="54"/>
        <v>0</v>
      </c>
      <c r="AQ76" s="214">
        <f>IF(AN76&gt;0,'3. Finanšu-statistiskās konst.'!$C$36*'3. Finanšu-statistiskās konst.'!$C$6,0)</f>
        <v>0</v>
      </c>
      <c r="AR76" s="214">
        <f t="shared" si="55"/>
        <v>0</v>
      </c>
      <c r="AS76" s="216">
        <f t="shared" si="56"/>
        <v>0</v>
      </c>
      <c r="AT76" s="214">
        <f t="shared" si="57"/>
        <v>0</v>
      </c>
      <c r="AV76" s="214">
        <f t="shared" si="58"/>
        <v>0</v>
      </c>
      <c r="AW76" s="214">
        <f>IF(AND($E76&gt;0,$F76&gt;0),'2. Datu ievade'!AL77,0)</f>
        <v>0</v>
      </c>
      <c r="AY76" s="214">
        <f t="shared" si="59"/>
        <v>0</v>
      </c>
      <c r="AZ76" s="214">
        <f>IF(AND($E76&gt;0,$F76&gt;0),'2. Datu ievade'!AM77,0)</f>
        <v>0</v>
      </c>
      <c r="BB76" s="214">
        <f t="shared" si="60"/>
        <v>0</v>
      </c>
      <c r="BC76" s="214">
        <f>IF(AND($E76&gt;0,$F76&gt;0),'2. Datu ievade'!AN77,0)</f>
        <v>0</v>
      </c>
    </row>
    <row r="77" spans="2:55" s="205" customFormat="1" x14ac:dyDescent="0.25">
      <c r="B77" s="298" t="str">
        <f>'2. Datu ievade'!B78:D78</f>
        <v xml:space="preserve">2. lietotāja definēta papildus ģeotelpiskā vienība ekosistēmas/apakšsistēmas līmenī*  </v>
      </c>
      <c r="C77" s="299"/>
      <c r="D77" s="300"/>
      <c r="E77" s="213">
        <f>'2. Datu ievade'!E38</f>
        <v>0</v>
      </c>
      <c r="F77" s="214">
        <f>'2. Datu ievade'!F38</f>
        <v>0</v>
      </c>
      <c r="H77" s="215">
        <f>IF(AND($E77&gt;0,$F77&gt;0),'2. Datu ievade'!AG78,0)</f>
        <v>0</v>
      </c>
      <c r="I77" s="216">
        <f t="shared" si="33"/>
        <v>0</v>
      </c>
      <c r="J77" s="214">
        <f t="shared" si="34"/>
        <v>0</v>
      </c>
      <c r="K77" s="266">
        <f>IF(H77&gt;0,'3. Finanšu-statistiskās konst.'!C$31*'3. Finanšu-statistiskās konst.'!$C$6,0)</f>
        <v>0</v>
      </c>
      <c r="L77" s="214">
        <f t="shared" si="35"/>
        <v>0</v>
      </c>
      <c r="M77" s="216">
        <f t="shared" si="36"/>
        <v>0</v>
      </c>
      <c r="N77" s="214">
        <f t="shared" si="37"/>
        <v>0</v>
      </c>
      <c r="P77" s="215">
        <f>IF(AND($E77&gt;0,$F77&gt;0),'2. Datu ievade'!AH78,0)</f>
        <v>0</v>
      </c>
      <c r="Q77" s="216">
        <f t="shared" si="38"/>
        <v>0</v>
      </c>
      <c r="R77" s="214">
        <f t="shared" si="39"/>
        <v>0</v>
      </c>
      <c r="S77" s="214">
        <f>IF(P77&gt;0,'3. Finanšu-statistiskās konst.'!$C$33*'3. Finanšu-statistiskās konst.'!$C$6,0)</f>
        <v>0</v>
      </c>
      <c r="T77" s="214">
        <f t="shared" si="40"/>
        <v>0</v>
      </c>
      <c r="U77" s="216">
        <f t="shared" si="41"/>
        <v>0</v>
      </c>
      <c r="V77" s="216">
        <f t="shared" si="42"/>
        <v>0</v>
      </c>
      <c r="X77" s="215">
        <f>IF(AND($E77&gt;0,$F77&gt;0),'2. Datu ievade'!AI78,0)</f>
        <v>0</v>
      </c>
      <c r="Y77" s="216">
        <f t="shared" si="43"/>
        <v>0</v>
      </c>
      <c r="Z77" s="214">
        <f t="shared" si="44"/>
        <v>0</v>
      </c>
      <c r="AA77" s="214">
        <f>IF(X77&gt;0,'3. Finanšu-statistiskās konst.'!$C$34*'3. Finanšu-statistiskās konst.'!$C$6,0)</f>
        <v>0</v>
      </c>
      <c r="AB77" s="214">
        <f t="shared" si="45"/>
        <v>0</v>
      </c>
      <c r="AC77" s="216">
        <f t="shared" si="46"/>
        <v>0</v>
      </c>
      <c r="AD77" s="214">
        <f t="shared" si="47"/>
        <v>0</v>
      </c>
      <c r="AF77" s="215">
        <f>IF(AND($E77&gt;0,$F77&gt;0),'2. Datu ievade'!AJ78,0)</f>
        <v>0</v>
      </c>
      <c r="AG77" s="216">
        <f t="shared" si="48"/>
        <v>0</v>
      </c>
      <c r="AH77" s="214">
        <f t="shared" si="49"/>
        <v>0</v>
      </c>
      <c r="AI77" s="214">
        <f>IF(AF77&gt;0,'3. Finanšu-statistiskās konst.'!$C$35*'3. Finanšu-statistiskās konst.'!$C$6,0)</f>
        <v>0</v>
      </c>
      <c r="AJ77" s="214">
        <f t="shared" si="50"/>
        <v>0</v>
      </c>
      <c r="AK77" s="216">
        <f t="shared" si="51"/>
        <v>0</v>
      </c>
      <c r="AL77" s="214">
        <f t="shared" si="52"/>
        <v>0</v>
      </c>
      <c r="AN77" s="215">
        <f>IF(AND($E77&gt;0,$F77&gt;0),'2. Datu ievade'!AK78,0)</f>
        <v>0</v>
      </c>
      <c r="AO77" s="216">
        <f t="shared" si="53"/>
        <v>0</v>
      </c>
      <c r="AP77" s="214">
        <f t="shared" si="54"/>
        <v>0</v>
      </c>
      <c r="AQ77" s="214">
        <f>IF(AN77&gt;0,'3. Finanšu-statistiskās konst.'!$C$36*'3. Finanšu-statistiskās konst.'!$C$6,0)</f>
        <v>0</v>
      </c>
      <c r="AR77" s="214">
        <f t="shared" si="55"/>
        <v>0</v>
      </c>
      <c r="AS77" s="216">
        <f t="shared" si="56"/>
        <v>0</v>
      </c>
      <c r="AT77" s="214">
        <f t="shared" si="57"/>
        <v>0</v>
      </c>
      <c r="AV77" s="214">
        <f t="shared" si="58"/>
        <v>0</v>
      </c>
      <c r="AW77" s="214">
        <f>IF(AND($E77&gt;0,$F77&gt;0),'2. Datu ievade'!AL78,0)</f>
        <v>0</v>
      </c>
      <c r="AY77" s="214">
        <f t="shared" si="59"/>
        <v>0</v>
      </c>
      <c r="AZ77" s="214">
        <f>IF(AND($E77&gt;0,$F77&gt;0),'2. Datu ievade'!AM78,0)</f>
        <v>0</v>
      </c>
      <c r="BB77" s="214">
        <f t="shared" si="60"/>
        <v>0</v>
      </c>
      <c r="BC77" s="214">
        <f>IF(AND($E77&gt;0,$F77&gt;0),'2. Datu ievade'!AN78,0)</f>
        <v>0</v>
      </c>
    </row>
    <row r="78" spans="2:55" s="205" customFormat="1" x14ac:dyDescent="0.25">
      <c r="B78" s="298" t="str">
        <f>'2. Datu ievade'!B79:D79</f>
        <v xml:space="preserve">3. lietotāja definēta papildus ģeotelpiskā vienība ekosistēmas/apakšsistēmas līmenī*  </v>
      </c>
      <c r="C78" s="299"/>
      <c r="D78" s="300"/>
      <c r="E78" s="213">
        <f>'2. Datu ievade'!E39</f>
        <v>0</v>
      </c>
      <c r="F78" s="214">
        <f>'2. Datu ievade'!F39</f>
        <v>0</v>
      </c>
      <c r="H78" s="215">
        <f>IF(AND($E78&gt;0,$F78&gt;0),'2. Datu ievade'!AG79,0)</f>
        <v>0</v>
      </c>
      <c r="I78" s="216">
        <f t="shared" si="33"/>
        <v>0</v>
      </c>
      <c r="J78" s="214">
        <f t="shared" si="34"/>
        <v>0</v>
      </c>
      <c r="K78" s="266">
        <f>IF(H78&gt;0,'3. Finanšu-statistiskās konst.'!C$31*'3. Finanšu-statistiskās konst.'!$C$6,0)</f>
        <v>0</v>
      </c>
      <c r="L78" s="214">
        <f t="shared" si="35"/>
        <v>0</v>
      </c>
      <c r="M78" s="216">
        <f t="shared" si="36"/>
        <v>0</v>
      </c>
      <c r="N78" s="214">
        <f t="shared" si="37"/>
        <v>0</v>
      </c>
      <c r="P78" s="215">
        <f>IF(AND($E78&gt;0,$F78&gt;0),'2. Datu ievade'!AH79,0)</f>
        <v>0</v>
      </c>
      <c r="Q78" s="216">
        <f t="shared" si="38"/>
        <v>0</v>
      </c>
      <c r="R78" s="214">
        <f t="shared" si="39"/>
        <v>0</v>
      </c>
      <c r="S78" s="214">
        <f>IF(P78&gt;0,'3. Finanšu-statistiskās konst.'!$C$33*'3. Finanšu-statistiskās konst.'!$C$6,0)</f>
        <v>0</v>
      </c>
      <c r="T78" s="214">
        <f t="shared" si="40"/>
        <v>0</v>
      </c>
      <c r="U78" s="216">
        <f t="shared" si="41"/>
        <v>0</v>
      </c>
      <c r="V78" s="216">
        <f t="shared" si="42"/>
        <v>0</v>
      </c>
      <c r="X78" s="215">
        <f>IF(AND($E78&gt;0,$F78&gt;0),'2. Datu ievade'!AI79,0)</f>
        <v>0</v>
      </c>
      <c r="Y78" s="216">
        <f t="shared" si="43"/>
        <v>0</v>
      </c>
      <c r="Z78" s="214">
        <f t="shared" si="44"/>
        <v>0</v>
      </c>
      <c r="AA78" s="214">
        <f>IF(X78&gt;0,'3. Finanšu-statistiskās konst.'!$C$34*'3. Finanšu-statistiskās konst.'!$C$6,0)</f>
        <v>0</v>
      </c>
      <c r="AB78" s="214">
        <f t="shared" si="45"/>
        <v>0</v>
      </c>
      <c r="AC78" s="216">
        <f t="shared" si="46"/>
        <v>0</v>
      </c>
      <c r="AD78" s="214">
        <f t="shared" si="47"/>
        <v>0</v>
      </c>
      <c r="AF78" s="215">
        <f>IF(AND($E78&gt;0,$F78&gt;0),'2. Datu ievade'!AJ79,0)</f>
        <v>0</v>
      </c>
      <c r="AG78" s="216">
        <f t="shared" si="48"/>
        <v>0</v>
      </c>
      <c r="AH78" s="214">
        <f t="shared" si="49"/>
        <v>0</v>
      </c>
      <c r="AI78" s="214">
        <f>IF(AF78&gt;0,'3. Finanšu-statistiskās konst.'!$C$35*'3. Finanšu-statistiskās konst.'!$C$6,0)</f>
        <v>0</v>
      </c>
      <c r="AJ78" s="214">
        <f t="shared" si="50"/>
        <v>0</v>
      </c>
      <c r="AK78" s="216">
        <f t="shared" si="51"/>
        <v>0</v>
      </c>
      <c r="AL78" s="214">
        <f t="shared" si="52"/>
        <v>0</v>
      </c>
      <c r="AN78" s="215">
        <f>IF(AND($E78&gt;0,$F78&gt;0),'2. Datu ievade'!AK79,0)</f>
        <v>0</v>
      </c>
      <c r="AO78" s="216">
        <f t="shared" si="53"/>
        <v>0</v>
      </c>
      <c r="AP78" s="214">
        <f t="shared" si="54"/>
        <v>0</v>
      </c>
      <c r="AQ78" s="214">
        <f>IF(AN78&gt;0,'3. Finanšu-statistiskās konst.'!$C$36*'3. Finanšu-statistiskās konst.'!$C$6,0)</f>
        <v>0</v>
      </c>
      <c r="AR78" s="214">
        <f t="shared" si="55"/>
        <v>0</v>
      </c>
      <c r="AS78" s="216">
        <f t="shared" si="56"/>
        <v>0</v>
      </c>
      <c r="AT78" s="214">
        <f t="shared" si="57"/>
        <v>0</v>
      </c>
      <c r="AV78" s="214">
        <f t="shared" si="58"/>
        <v>0</v>
      </c>
      <c r="AW78" s="214">
        <f>IF(AND($E78&gt;0,$F78&gt;0),'2. Datu ievade'!AL79,0)</f>
        <v>0</v>
      </c>
      <c r="AY78" s="214">
        <f t="shared" si="59"/>
        <v>0</v>
      </c>
      <c r="AZ78" s="214">
        <f>IF(AND($E78&gt;0,$F78&gt;0),'2. Datu ievade'!AM79,0)</f>
        <v>0</v>
      </c>
      <c r="BB78" s="214">
        <f t="shared" si="60"/>
        <v>0</v>
      </c>
      <c r="BC78" s="214">
        <f>IF(AND($E78&gt;0,$F78&gt;0),'2. Datu ievade'!AN79,0)</f>
        <v>0</v>
      </c>
    </row>
    <row r="79" spans="2:55" s="205" customFormat="1" x14ac:dyDescent="0.25">
      <c r="B79" s="298" t="str">
        <f>'2. Datu ievade'!B80:D80</f>
        <v xml:space="preserve">4. lietotāja definēta papildus ģeotelpiskā vienība ekosistēmas/apakšsistēmas līmenī*  </v>
      </c>
      <c r="C79" s="299"/>
      <c r="D79" s="300"/>
      <c r="E79" s="213">
        <f>'2. Datu ievade'!E40</f>
        <v>0</v>
      </c>
      <c r="F79" s="214">
        <f>'2. Datu ievade'!F40</f>
        <v>0</v>
      </c>
      <c r="H79" s="215">
        <f>IF(AND($E79&gt;0,$F79&gt;0),'2. Datu ievade'!AG80,0)</f>
        <v>0</v>
      </c>
      <c r="I79" s="216">
        <f t="shared" si="33"/>
        <v>0</v>
      </c>
      <c r="J79" s="214">
        <f t="shared" si="34"/>
        <v>0</v>
      </c>
      <c r="K79" s="266">
        <f>IF(H79&gt;0,'3. Finanšu-statistiskās konst.'!C$31*'3. Finanšu-statistiskās konst.'!$C$6,0)</f>
        <v>0</v>
      </c>
      <c r="L79" s="214">
        <f t="shared" si="35"/>
        <v>0</v>
      </c>
      <c r="M79" s="216">
        <f t="shared" si="36"/>
        <v>0</v>
      </c>
      <c r="N79" s="214">
        <f t="shared" si="37"/>
        <v>0</v>
      </c>
      <c r="P79" s="215">
        <f>IF(AND($E79&gt;0,$F79&gt;0),'2. Datu ievade'!AH80,0)</f>
        <v>0</v>
      </c>
      <c r="Q79" s="216">
        <f t="shared" si="38"/>
        <v>0</v>
      </c>
      <c r="R79" s="214">
        <f t="shared" si="39"/>
        <v>0</v>
      </c>
      <c r="S79" s="214">
        <f>IF(P79&gt;0,'3. Finanšu-statistiskās konst.'!$C$33*'3. Finanšu-statistiskās konst.'!$C$6,0)</f>
        <v>0</v>
      </c>
      <c r="T79" s="214">
        <f t="shared" si="40"/>
        <v>0</v>
      </c>
      <c r="U79" s="216">
        <f t="shared" si="41"/>
        <v>0</v>
      </c>
      <c r="V79" s="216">
        <f t="shared" si="42"/>
        <v>0</v>
      </c>
      <c r="X79" s="215">
        <f>IF(AND($E79&gt;0,$F79&gt;0),'2. Datu ievade'!AI80,0)</f>
        <v>0</v>
      </c>
      <c r="Y79" s="216">
        <f t="shared" si="43"/>
        <v>0</v>
      </c>
      <c r="Z79" s="214">
        <f t="shared" si="44"/>
        <v>0</v>
      </c>
      <c r="AA79" s="214">
        <f>IF(X79&gt;0,'3. Finanšu-statistiskās konst.'!$C$34*'3. Finanšu-statistiskās konst.'!$C$6,0)</f>
        <v>0</v>
      </c>
      <c r="AB79" s="214">
        <f t="shared" si="45"/>
        <v>0</v>
      </c>
      <c r="AC79" s="216">
        <f t="shared" si="46"/>
        <v>0</v>
      </c>
      <c r="AD79" s="214">
        <f t="shared" si="47"/>
        <v>0</v>
      </c>
      <c r="AF79" s="215">
        <f>IF(AND($E79&gt;0,$F79&gt;0),'2. Datu ievade'!AJ80,0)</f>
        <v>0</v>
      </c>
      <c r="AG79" s="216">
        <f t="shared" si="48"/>
        <v>0</v>
      </c>
      <c r="AH79" s="214">
        <f t="shared" si="49"/>
        <v>0</v>
      </c>
      <c r="AI79" s="214">
        <f>IF(AF79&gt;0,'3. Finanšu-statistiskās konst.'!$C$35*'3. Finanšu-statistiskās konst.'!$C$6,0)</f>
        <v>0</v>
      </c>
      <c r="AJ79" s="214">
        <f t="shared" si="50"/>
        <v>0</v>
      </c>
      <c r="AK79" s="216">
        <f t="shared" si="51"/>
        <v>0</v>
      </c>
      <c r="AL79" s="214">
        <f t="shared" si="52"/>
        <v>0</v>
      </c>
      <c r="AN79" s="215">
        <f>IF(AND($E79&gt;0,$F79&gt;0),'2. Datu ievade'!AK80,0)</f>
        <v>0</v>
      </c>
      <c r="AO79" s="216">
        <f t="shared" si="53"/>
        <v>0</v>
      </c>
      <c r="AP79" s="214">
        <f t="shared" si="54"/>
        <v>0</v>
      </c>
      <c r="AQ79" s="214">
        <f>IF(AN79&gt;0,'3. Finanšu-statistiskās konst.'!$C$36*'3. Finanšu-statistiskās konst.'!$C$6,0)</f>
        <v>0</v>
      </c>
      <c r="AR79" s="214">
        <f t="shared" si="55"/>
        <v>0</v>
      </c>
      <c r="AS79" s="216">
        <f t="shared" si="56"/>
        <v>0</v>
      </c>
      <c r="AT79" s="214">
        <f t="shared" si="57"/>
        <v>0</v>
      </c>
      <c r="AV79" s="214">
        <f t="shared" si="58"/>
        <v>0</v>
      </c>
      <c r="AW79" s="214">
        <f>IF(AND($E79&gt;0,$F79&gt;0),'2. Datu ievade'!AL80,0)</f>
        <v>0</v>
      </c>
      <c r="AY79" s="214">
        <f t="shared" si="59"/>
        <v>0</v>
      </c>
      <c r="AZ79" s="214">
        <f>IF(AND($E79&gt;0,$F79&gt;0),'2. Datu ievade'!AM80,0)</f>
        <v>0</v>
      </c>
      <c r="BB79" s="214">
        <f t="shared" si="60"/>
        <v>0</v>
      </c>
      <c r="BC79" s="214">
        <f>IF(AND($E79&gt;0,$F79&gt;0),'2. Datu ievade'!AN80,0)</f>
        <v>0</v>
      </c>
    </row>
    <row r="80" spans="2:55" s="205" customFormat="1" ht="8.1" customHeight="1" x14ac:dyDescent="0.25">
      <c r="E80" s="218"/>
      <c r="F80" s="219"/>
      <c r="H80" s="218"/>
      <c r="I80" s="219"/>
      <c r="J80" s="219"/>
      <c r="K80" s="219"/>
      <c r="L80" s="219"/>
      <c r="M80" s="219"/>
      <c r="N80" s="219"/>
      <c r="P80" s="218"/>
      <c r="Q80" s="219"/>
      <c r="R80" s="219"/>
      <c r="S80" s="219"/>
      <c r="T80" s="219"/>
      <c r="U80" s="219"/>
      <c r="V80" s="219"/>
      <c r="X80" s="218"/>
      <c r="Y80" s="218"/>
      <c r="Z80" s="219"/>
      <c r="AA80" s="219"/>
      <c r="AB80" s="219"/>
      <c r="AC80" s="219"/>
      <c r="AD80" s="219"/>
      <c r="AF80" s="218"/>
      <c r="AG80" s="218"/>
      <c r="AH80" s="219"/>
      <c r="AI80" s="219"/>
      <c r="AJ80" s="219"/>
      <c r="AK80" s="219"/>
      <c r="AL80" s="219"/>
      <c r="AN80" s="218"/>
      <c r="AO80" s="218"/>
      <c r="AP80" s="219"/>
      <c r="AQ80" s="219"/>
      <c r="AR80" s="219"/>
      <c r="AS80" s="219"/>
      <c r="AT80" s="219"/>
    </row>
    <row r="81" spans="2:55" s="220" customFormat="1" x14ac:dyDescent="0.25">
      <c r="D81" s="221" t="str">
        <f>D40</f>
        <v>KOPĀ:</v>
      </c>
      <c r="E81" s="222"/>
      <c r="F81" s="223">
        <f>SUM(F48:F80)</f>
        <v>132.85</v>
      </c>
      <c r="H81" s="222"/>
      <c r="I81" s="223">
        <f>SUM(I48:I79)</f>
        <v>1319.8249999999998</v>
      </c>
      <c r="J81" s="223"/>
      <c r="K81" s="223"/>
      <c r="L81" s="223"/>
      <c r="M81" s="223">
        <f t="shared" ref="M81" si="61">SUM(M48:M79)</f>
        <v>1319.825</v>
      </c>
      <c r="N81" s="223">
        <f>M81/F81</f>
        <v>9.9347007903650741</v>
      </c>
      <c r="P81" s="222"/>
      <c r="Q81" s="223">
        <f>SUM(Q48:Q79)</f>
        <v>237788.21500000003</v>
      </c>
      <c r="R81" s="223">
        <f>SUM(R48:R79)</f>
        <v>509.39</v>
      </c>
      <c r="S81" s="223"/>
      <c r="T81" s="223"/>
      <c r="U81" s="223">
        <f t="shared" ref="U81" si="62">SUM(U48:U79)</f>
        <v>237788.215</v>
      </c>
      <c r="V81" s="223">
        <f>U81/F81</f>
        <v>1789.9</v>
      </c>
      <c r="X81" s="222"/>
      <c r="Y81" s="223">
        <f>SUM(Y48:Y79)</f>
        <v>23.74164</v>
      </c>
      <c r="Z81" s="223">
        <f>SUM(Z48:Z79)</f>
        <v>466.13</v>
      </c>
      <c r="AA81" s="223"/>
      <c r="AB81" s="223"/>
      <c r="AC81" s="223">
        <f t="shared" ref="AC81" si="63">SUM(AC48:AC79)</f>
        <v>23.741640000000004</v>
      </c>
      <c r="AD81" s="223">
        <f>AC81/$F81</f>
        <v>0.17871012420022586</v>
      </c>
      <c r="AF81" s="222"/>
      <c r="AG81" s="223">
        <f>SUM(AG48:AG79)</f>
        <v>78.636960000000002</v>
      </c>
      <c r="AH81" s="223">
        <f>SUM(AH48:AH79)</f>
        <v>125.04</v>
      </c>
      <c r="AI81" s="223"/>
      <c r="AJ81" s="223"/>
      <c r="AK81" s="223">
        <f t="shared" ref="AK81" si="64">SUM(AK48:AK79)</f>
        <v>78.636960000000002</v>
      </c>
      <c r="AL81" s="223">
        <f>AK81/$F81</f>
        <v>0.59192292058712836</v>
      </c>
      <c r="AN81" s="222"/>
      <c r="AO81" s="223">
        <f>SUM(AO48:AO79)</f>
        <v>260334.25600000005</v>
      </c>
      <c r="AP81" s="223">
        <f>SUM(AP48:AP79)</f>
        <v>816.41999999999985</v>
      </c>
      <c r="AQ81" s="223"/>
      <c r="AR81" s="223"/>
      <c r="AS81" s="223">
        <f t="shared" ref="AS81" si="65">SUM(AS48:AS79)</f>
        <v>260334.25600000008</v>
      </c>
      <c r="AT81" s="223">
        <f>AS81/$F81</f>
        <v>1959.6105080918335</v>
      </c>
      <c r="AV81" s="223">
        <f>SUM(AV48:AV79)</f>
        <v>0</v>
      </c>
      <c r="AW81" s="223">
        <f>AV81/F81</f>
        <v>0</v>
      </c>
      <c r="AY81" s="223">
        <f>SUM(AY48:AY79)</f>
        <v>0</v>
      </c>
      <c r="AZ81" s="223">
        <f>AY81/F81</f>
        <v>0</v>
      </c>
      <c r="BB81" s="223">
        <f>SUM(BB48:BB79)</f>
        <v>0</v>
      </c>
      <c r="BC81" s="223">
        <f>BB81/F81</f>
        <v>0</v>
      </c>
    </row>
    <row r="82" spans="2:55" s="205" customFormat="1" x14ac:dyDescent="0.25">
      <c r="F82" s="219"/>
      <c r="S82" s="206"/>
      <c r="AA82" s="206"/>
      <c r="AI82" s="206"/>
      <c r="AQ82" s="206"/>
    </row>
    <row r="83" spans="2:55" s="205" customFormat="1" x14ac:dyDescent="0.25">
      <c r="F83" s="219"/>
      <c r="S83" s="206"/>
      <c r="AA83" s="206"/>
      <c r="AI83" s="206"/>
      <c r="AQ83" s="206"/>
    </row>
    <row r="84" spans="2:55" s="205" customFormat="1" x14ac:dyDescent="0.25">
      <c r="B84" s="398" t="s">
        <v>263</v>
      </c>
      <c r="C84" s="398"/>
      <c r="D84" s="398"/>
      <c r="E84" s="398"/>
      <c r="F84" s="398"/>
      <c r="I84" s="206"/>
      <c r="J84" s="206"/>
      <c r="M84" s="206"/>
      <c r="N84" s="206"/>
      <c r="O84" s="206"/>
      <c r="Y84" s="207"/>
    </row>
    <row r="85" spans="2:55" s="205" customFormat="1" ht="2.1" customHeight="1" x14ac:dyDescent="0.25">
      <c r="B85" s="416"/>
      <c r="C85" s="416"/>
      <c r="D85" s="416"/>
      <c r="E85" s="416"/>
      <c r="F85" s="416"/>
      <c r="I85" s="206"/>
      <c r="J85" s="206"/>
      <c r="M85" s="206"/>
      <c r="N85" s="206"/>
      <c r="O85" s="206"/>
      <c r="Y85" s="207"/>
    </row>
    <row r="86" spans="2:55" s="205" customFormat="1" x14ac:dyDescent="0.25">
      <c r="B86" s="398" t="s">
        <v>299</v>
      </c>
      <c r="C86" s="398"/>
      <c r="D86" s="398"/>
      <c r="E86" s="398"/>
      <c r="F86" s="398"/>
      <c r="H86" s="208"/>
      <c r="P86" s="208"/>
      <c r="S86" s="206"/>
      <c r="X86" s="208"/>
      <c r="AA86" s="206"/>
      <c r="AF86" s="208"/>
      <c r="AI86" s="206"/>
      <c r="AN86" s="208"/>
      <c r="AQ86" s="206"/>
    </row>
    <row r="87" spans="2:55" s="209" customFormat="1" ht="62.1" customHeight="1" x14ac:dyDescent="0.25">
      <c r="B87" s="417" t="s">
        <v>242</v>
      </c>
      <c r="C87" s="417"/>
      <c r="D87" s="417"/>
      <c r="E87" s="417"/>
      <c r="F87" s="417"/>
      <c r="H87" s="399" t="s">
        <v>198</v>
      </c>
      <c r="I87" s="400"/>
      <c r="J87" s="400"/>
      <c r="K87" s="400"/>
      <c r="L87" s="400"/>
      <c r="M87" s="400"/>
      <c r="N87" s="401"/>
      <c r="O87" s="224"/>
      <c r="P87" s="399" t="s">
        <v>197</v>
      </c>
      <c r="Q87" s="400"/>
      <c r="R87" s="400"/>
      <c r="S87" s="400"/>
      <c r="T87" s="400"/>
      <c r="U87" s="400"/>
      <c r="V87" s="401"/>
      <c r="X87" s="399" t="s">
        <v>196</v>
      </c>
      <c r="Y87" s="400"/>
      <c r="Z87" s="400"/>
      <c r="AA87" s="400"/>
      <c r="AB87" s="400"/>
      <c r="AC87" s="400"/>
      <c r="AD87" s="401"/>
      <c r="AF87" s="399" t="s">
        <v>195</v>
      </c>
      <c r="AG87" s="400"/>
      <c r="AH87" s="400"/>
      <c r="AI87" s="400"/>
      <c r="AJ87" s="400"/>
      <c r="AK87" s="400"/>
      <c r="AL87" s="401"/>
      <c r="AN87" s="399" t="s">
        <v>194</v>
      </c>
      <c r="AO87" s="400"/>
      <c r="AP87" s="400"/>
      <c r="AQ87" s="400"/>
      <c r="AR87" s="400"/>
      <c r="AS87" s="400"/>
      <c r="AT87" s="401"/>
      <c r="AV87" s="387" t="str">
        <f>'2. Datu ievade'!AL7&amp;" - "&amp;'2. Datu ievade'!AL6</f>
        <v>C6 - Lietotāja definēta un aprēķināta papildus indikatora vērtība</v>
      </c>
      <c r="AW87" s="388"/>
      <c r="AY87" s="387" t="str">
        <f>'2. Datu ievade'!AM7&amp;" - "&amp;'2. Datu ievade'!AM6</f>
        <v>C7 - Lietotāja definēta un aprēķināta papildus indikatora vērtība</v>
      </c>
      <c r="AZ87" s="388"/>
      <c r="BB87" s="387" t="str">
        <f>'2. Datu ievade'!AN7&amp;" - "&amp;'2. Datu ievade'!AN6</f>
        <v>C8 - Lietotāja definēta un aprēķināta papildus indikatora vērtība</v>
      </c>
      <c r="BC87" s="388"/>
    </row>
    <row r="88" spans="2:55" s="205" customFormat="1" ht="60.4" customHeight="1" x14ac:dyDescent="0.25">
      <c r="B88" s="295" t="str">
        <f>'2. Datu ievade'!B8:D8</f>
        <v xml:space="preserve">Ģeotelpiskās vienības pēc zemes seguma veida
Ekosistēma // Apakšsistēma/ģeotelpiskā vienība (1.līmenis) // Apakšsistēma/ģeotelpiskā vienība (2.līmenis)
</v>
      </c>
      <c r="C88" s="295"/>
      <c r="D88" s="295"/>
      <c r="E88" s="210" t="str">
        <f>'2. Datu ievade'!E8</f>
        <v>Attiecināms
1/0</v>
      </c>
      <c r="F88" s="211" t="str">
        <f>'2. Datu ievade'!H8</f>
        <v>Precizētā platība (ha):
nekontrolēta attīstība
(scenārijs 3)</v>
      </c>
      <c r="H88" s="212" t="str">
        <f>H6</f>
        <v>Putnu vērošanas potenciāla vērtība
(PP)</v>
      </c>
      <c r="I88" s="211" t="s">
        <v>138</v>
      </c>
      <c r="J88" s="211" t="s">
        <v>168</v>
      </c>
      <c r="K88" s="211" t="s">
        <v>149</v>
      </c>
      <c r="L88" s="211" t="s">
        <v>134</v>
      </c>
      <c r="M88" s="211" t="s">
        <v>135</v>
      </c>
      <c r="N88" s="211" t="s">
        <v>136</v>
      </c>
      <c r="P88" s="212" t="str">
        <f>P6</f>
        <v>Rekreācijas iespējas vērtība
(AP)</v>
      </c>
      <c r="Q88" s="211" t="s">
        <v>138</v>
      </c>
      <c r="R88" s="211" t="s">
        <v>168</v>
      </c>
      <c r="S88" s="211" t="s">
        <v>181</v>
      </c>
      <c r="T88" s="211" t="s">
        <v>134</v>
      </c>
      <c r="U88" s="211" t="s">
        <v>135</v>
      </c>
      <c r="V88" s="211" t="s">
        <v>136</v>
      </c>
      <c r="X88" s="212" t="str">
        <f>X6</f>
        <v>Vides izglītošanas iespējas vērtība
(VI)</v>
      </c>
      <c r="Y88" s="211" t="s">
        <v>138</v>
      </c>
      <c r="Z88" s="211" t="s">
        <v>174</v>
      </c>
      <c r="AA88" s="211" t="s">
        <v>181</v>
      </c>
      <c r="AB88" s="211" t="s">
        <v>134</v>
      </c>
      <c r="AC88" s="211" t="s">
        <v>135</v>
      </c>
      <c r="AD88" s="211" t="s">
        <v>136</v>
      </c>
      <c r="AF88" s="212" t="str">
        <f>AF6</f>
        <v>Kultūras mantojuma potenciāls
(KM)</v>
      </c>
      <c r="AG88" s="211" t="s">
        <v>138</v>
      </c>
      <c r="AH88" s="211" t="s">
        <v>176</v>
      </c>
      <c r="AI88" s="211" t="s">
        <v>181</v>
      </c>
      <c r="AJ88" s="211" t="s">
        <v>134</v>
      </c>
      <c r="AK88" s="211" t="s">
        <v>135</v>
      </c>
      <c r="AL88" s="211" t="s">
        <v>136</v>
      </c>
      <c r="AN88" s="212" t="str">
        <f>AN6</f>
        <v>Kultūrainavas vizuālās identitātes punkti
(IP)</v>
      </c>
      <c r="AO88" s="211" t="s">
        <v>138</v>
      </c>
      <c r="AP88" s="211" t="s">
        <v>179</v>
      </c>
      <c r="AQ88" s="211" t="s">
        <v>181</v>
      </c>
      <c r="AR88" s="211" t="s">
        <v>134</v>
      </c>
      <c r="AS88" s="211" t="s">
        <v>135</v>
      </c>
      <c r="AT88" s="211" t="s">
        <v>136</v>
      </c>
      <c r="AV88" s="211" t="str">
        <f>AV47</f>
        <v>EP monetārā vērtība
EUR</v>
      </c>
      <c r="AW88" s="211" t="s">
        <v>26</v>
      </c>
      <c r="AY88" s="211" t="str">
        <f>AY47</f>
        <v>EP monetārā vērtība
EUR</v>
      </c>
      <c r="AZ88" s="211" t="s">
        <v>26</v>
      </c>
      <c r="BB88" s="211" t="str">
        <f>BB47</f>
        <v>EP monetārā vērtība
EUR</v>
      </c>
      <c r="BC88" s="211" t="s">
        <v>26</v>
      </c>
    </row>
    <row r="89" spans="2:55" s="205" customFormat="1" x14ac:dyDescent="0.25">
      <c r="B89" s="315" t="str">
        <f>'2. Datu ievade'!B9:D9</f>
        <v>Pludmale</v>
      </c>
      <c r="C89" s="315"/>
      <c r="D89" s="315"/>
      <c r="E89" s="213">
        <f>'2. Datu ievade'!E9</f>
        <v>1</v>
      </c>
      <c r="F89" s="214">
        <f>'2. Datu ievade'!H9</f>
        <v>16.399999999999999</v>
      </c>
      <c r="H89" s="215">
        <f>IF(AND($E89&gt;0,$F89&gt;0),'2. Datu ievade'!AG9,0)</f>
        <v>3</v>
      </c>
      <c r="I89" s="216">
        <f>IF(H89&gt;0,$E89*$F89*K89,0)</f>
        <v>594.00799999999992</v>
      </c>
      <c r="J89" s="214">
        <f>IF(H89&gt;0,H89*$E89*$F89,0)</f>
        <v>49.199999999999996</v>
      </c>
      <c r="K89" s="214">
        <f>IF(H89&gt;0,'3. Finanšu-statistiskās konst.'!C$32*'3. Finanšu-statistiskās konst.'!$C$6,0)</f>
        <v>36.22</v>
      </c>
      <c r="L89" s="214">
        <f>IF(H89&gt;0,SUMIFS(I$89:I$120,K$89:K$120,K89)/SUMIFS(J$89:J$120,K$89:K$120,K89),0)</f>
        <v>12.073333333333336</v>
      </c>
      <c r="M89" s="216">
        <f>IF(H89&gt;0,$F89*$E89*H89*L89,0)</f>
        <v>594.00800000000004</v>
      </c>
      <c r="N89" s="214">
        <f>IF($F89=0,0,M89/$F89)</f>
        <v>36.220000000000006</v>
      </c>
      <c r="P89" s="215">
        <f>IF(AND($E89&gt;0,$F89&gt;0),'2. Datu ievade'!AH9,0)</f>
        <v>4</v>
      </c>
      <c r="Q89" s="216">
        <f>IF(P89&gt;0,$E89*$F89*S89,0)</f>
        <v>29354.36</v>
      </c>
      <c r="R89" s="214">
        <f>IF(P89&gt;0,P89*$E89*$F89,0)</f>
        <v>65.599999999999994</v>
      </c>
      <c r="S89" s="214">
        <f>IF(P89&gt;0,'3. Finanšu-statistiskās konst.'!$C$33*'3. Finanšu-statistiskās konst.'!$C$6,0)</f>
        <v>1789.9</v>
      </c>
      <c r="T89" s="214">
        <f>IF(P89&gt;0,SUMIFS(Q$89:Q$120,S$89:S$120,S89)/SUMIFS(R$89:R$120,S$89:S$120,S89),0)</f>
        <v>607.56353160611172</v>
      </c>
      <c r="U89" s="216">
        <f>IF(P89&gt;0,$F89*$E89*P89*T89,0)</f>
        <v>39856.167673360927</v>
      </c>
      <c r="V89" s="216">
        <f>IF($F89=0,0,U89/$F89)</f>
        <v>2430.2541264244469</v>
      </c>
      <c r="X89" s="215">
        <f>IF(AND($E89&gt;0,$F89&gt;0),'2. Datu ievade'!AI9,0)</f>
        <v>4</v>
      </c>
      <c r="Y89" s="216">
        <f>IF(X89&gt;0,$E89*$F89*AA89,0)</f>
        <v>4.0507999999999997</v>
      </c>
      <c r="Z89" s="214">
        <f>IF(X89&gt;0,X89*$E89*$F89,0)</f>
        <v>65.599999999999994</v>
      </c>
      <c r="AA89" s="214">
        <f>IF(X89&gt;0,'3. Finanšu-statistiskās konst.'!$C$34*'3. Finanšu-statistiskās konst.'!$C$6,0)</f>
        <v>0.247</v>
      </c>
      <c r="AB89" s="214">
        <f>IF(X89&gt;0,SUMIFS(Y$89:Y$120,AA$89:AA$120,AA89)/SUMIFS(Z$89:Z$120,AA$89:AA$120,AA89),0)</f>
        <v>6.4539718332146528E-2</v>
      </c>
      <c r="AC89" s="216">
        <f>IF(X89&gt;0,$E89*$F89*X89*AB89,0)</f>
        <v>4.2338055225888116</v>
      </c>
      <c r="AD89" s="214">
        <f>IF($F89=0,0,AC89/$F89)</f>
        <v>0.25815887332858611</v>
      </c>
      <c r="AF89" s="215">
        <f>IF(AND($E89&gt;0,$F89&gt;0),'2. Datu ievade'!AJ9,0)</f>
        <v>2</v>
      </c>
      <c r="AG89" s="216">
        <f>IF(AF89&gt;0,AI89*$F89*$E89,0)</f>
        <v>16.0884</v>
      </c>
      <c r="AH89" s="214">
        <f>IF(AF89&gt;0,AF89*$E89*$F89,0)</f>
        <v>32.799999999999997</v>
      </c>
      <c r="AI89" s="214">
        <f>IF(AF89&gt;0,'3. Finanšu-statistiskās konst.'!$C$35*'3. Finanšu-statistiskās konst.'!$C$6,0)</f>
        <v>0.98099999999999998</v>
      </c>
      <c r="AJ89" s="214">
        <f>IF(AF89&gt;0,SUMIFS(AG$89:AG$120,AI$89:AI$120,AI89)/SUMIFS(AH$89:AH$120,AI$89:AI$120,AI89),0)</f>
        <v>0.55410951008645526</v>
      </c>
      <c r="AK89" s="216">
        <f>IF(AF89&gt;0,$E89*$F89*AF89*AJ89,0)</f>
        <v>18.174791930835731</v>
      </c>
      <c r="AL89" s="214">
        <f>IF($F89=0,0,AK89/$F89)</f>
        <v>1.1082190201729105</v>
      </c>
      <c r="AN89" s="215">
        <f>IF(AND($E89&gt;0,$F89&gt;0),'2. Datu ievade'!AK9,0)</f>
        <v>6</v>
      </c>
      <c r="AO89" s="216">
        <f>IF(AN89&gt;0,AQ89*$E89*$F89,0)</f>
        <v>34265.504000000001</v>
      </c>
      <c r="AP89" s="214">
        <f>IF(AN89&gt;0,AN89*$E89*$F89,0)</f>
        <v>98.399999999999991</v>
      </c>
      <c r="AQ89" s="214">
        <f>IF(AN89&gt;0,'3. Finanšu-statistiskās konst.'!$C$36*'3. Finanšu-statistiskās konst.'!$C$6,0)</f>
        <v>2089.36</v>
      </c>
      <c r="AR89" s="214">
        <f>IF(AN89&gt;0,SUMIFS(AO$89:AO$120,AQ$89:AQ$120,AQ89)/SUMIFS(AP$89:AP$120,AQ$89:AQ$120,AQ89),0)</f>
        <v>345.68754115613018</v>
      </c>
      <c r="AS89" s="216">
        <f>IF(AN89&gt;0,$E89*$F89*AN89*AR89,0)</f>
        <v>34015.654049763209</v>
      </c>
      <c r="AT89" s="214">
        <f>IF($F89=0,0,AS89/$F89)</f>
        <v>2074.125246936781</v>
      </c>
      <c r="AV89" s="214">
        <f>AW89*F89</f>
        <v>0</v>
      </c>
      <c r="AW89" s="214">
        <f>IF(AND($E89&gt;0,$F89&gt;0),'2. Datu ievade'!AL9,0)</f>
        <v>0</v>
      </c>
      <c r="AY89" s="214">
        <f>AZ89*F89</f>
        <v>0</v>
      </c>
      <c r="AZ89" s="214">
        <f>IF(AND($E89&gt;0,$F89&gt;0),'2. Datu ievade'!AM9,0)</f>
        <v>0</v>
      </c>
      <c r="BB89" s="214">
        <f>BC89*F89</f>
        <v>0</v>
      </c>
      <c r="BC89" s="214">
        <f>IF(AND($E89&gt;0,$F89&gt;0),'2. Datu ievade'!AN9,0)</f>
        <v>0</v>
      </c>
    </row>
    <row r="90" spans="2:55" s="205" customFormat="1" x14ac:dyDescent="0.25">
      <c r="B90" s="319" t="str">
        <f>'2. Datu ievade'!B10</f>
        <v>Kāpas</v>
      </c>
      <c r="C90" s="315" t="str">
        <f>'2. Datu ievade'!C10:D10</f>
        <v>Embrionālās kāpas (biotops 2110)</v>
      </c>
      <c r="D90" s="315"/>
      <c r="E90" s="213">
        <f>'2. Datu ievade'!E10</f>
        <v>1</v>
      </c>
      <c r="F90" s="214">
        <f>'2. Datu ievade'!H10</f>
        <v>0.85</v>
      </c>
      <c r="H90" s="215">
        <f>IF(AND($E90&gt;0,$F90&gt;0),'2. Datu ievade'!AG10,0)</f>
        <v>3</v>
      </c>
      <c r="I90" s="216">
        <f t="shared" ref="I90:I120" si="66">IF(H90&gt;0,$E90*$F90*K90,0)</f>
        <v>30.786999999999999</v>
      </c>
      <c r="J90" s="214">
        <f t="shared" ref="J90:J120" si="67">IF(H90&gt;0,H90*$E90*$F90,0)</f>
        <v>2.5499999999999998</v>
      </c>
      <c r="K90" s="214">
        <f>IF(H90&gt;0,'3. Finanšu-statistiskās konst.'!C$32*'3. Finanšu-statistiskās konst.'!$C$6,0)</f>
        <v>36.22</v>
      </c>
      <c r="L90" s="214">
        <f t="shared" ref="L90:L120" si="68">IF(H90&gt;0,SUMIFS(I$89:I$120,K$89:K$120,K90)/SUMIFS(J$89:J$120,K$89:K$120,K90),0)</f>
        <v>12.073333333333336</v>
      </c>
      <c r="M90" s="216">
        <f t="shared" ref="M90:M120" si="69">IF(H90&gt;0,$F90*$E90*H90*L90,0)</f>
        <v>30.787000000000006</v>
      </c>
      <c r="N90" s="214">
        <f t="shared" ref="N90:N120" si="70">IF($F90=0,0,M90/$F90)</f>
        <v>36.220000000000006</v>
      </c>
      <c r="P90" s="215">
        <f>IF(AND($E90&gt;0,$F90&gt;0),'2. Datu ievade'!AH10,0)</f>
        <v>4</v>
      </c>
      <c r="Q90" s="216">
        <f t="shared" ref="Q90:Q120" si="71">IF(P90&gt;0,$E90*$F90*S90,0)</f>
        <v>1521.415</v>
      </c>
      <c r="R90" s="214">
        <f t="shared" ref="R90:R120" si="72">IF(P90&gt;0,P90*$E90*$F90,0)</f>
        <v>3.4</v>
      </c>
      <c r="S90" s="214">
        <f>IF(P90&gt;0,'3. Finanšu-statistiskās konst.'!$C$33*'3. Finanšu-statistiskās konst.'!$C$6,0)</f>
        <v>1789.9</v>
      </c>
      <c r="T90" s="214">
        <f t="shared" ref="T90:T120" si="73">IF(P90&gt;0,SUMIFS(Q$89:Q$120,S$89:S$120,S90)/SUMIFS(R$89:R$120,S$89:S$120,S90),0)</f>
        <v>607.56353160611172</v>
      </c>
      <c r="U90" s="216">
        <f t="shared" ref="U90:U120" si="74">IF(P90&gt;0,$F90*$E90*P90*T90,0)</f>
        <v>2065.71600746078</v>
      </c>
      <c r="V90" s="216">
        <f t="shared" ref="V90:V120" si="75">IF($F90=0,0,U90/$F90)</f>
        <v>2430.2541264244473</v>
      </c>
      <c r="X90" s="215">
        <f>IF(AND($E90&gt;0,$F90&gt;0),'2. Datu ievade'!AI10,0)</f>
        <v>4</v>
      </c>
      <c r="Y90" s="216">
        <f t="shared" ref="Y90:Y120" si="76">IF(X90&gt;0,$E90*$F90*AA90,0)</f>
        <v>0.20995</v>
      </c>
      <c r="Z90" s="214">
        <f t="shared" ref="Z90:Z120" si="77">IF(X90&gt;0,X90*$E90*$F90,0)</f>
        <v>3.4</v>
      </c>
      <c r="AA90" s="214">
        <f>IF(X90&gt;0,'3. Finanšu-statistiskās konst.'!$C$34*'3. Finanšu-statistiskās konst.'!$C$6,0)</f>
        <v>0.247</v>
      </c>
      <c r="AB90" s="214">
        <f t="shared" ref="AB90:AB120" si="78">IF(X90&gt;0,SUMIFS(Y$89:Y$120,AA$89:AA$120,AA90)/SUMIFS(Z$89:Z$120,AA$89:AA$120,AA90),0)</f>
        <v>6.4539718332146528E-2</v>
      </c>
      <c r="AC90" s="216">
        <f t="shared" ref="AC90:AC120" si="79">IF(X90&gt;0,$E90*$F90*X90*AB90,0)</f>
        <v>0.2194350423292982</v>
      </c>
      <c r="AD90" s="214">
        <f t="shared" ref="AD90:AD120" si="80">IF($F90=0,0,AC90/$F90)</f>
        <v>0.25815887332858611</v>
      </c>
      <c r="AF90" s="215">
        <f>IF(AND($E90&gt;0,$F90&gt;0),'2. Datu ievade'!AJ10,0)</f>
        <v>0</v>
      </c>
      <c r="AG90" s="216">
        <f t="shared" ref="AG90:AG120" si="81">IF(AF90&gt;0,AI90*$F90*$E90,0)</f>
        <v>0</v>
      </c>
      <c r="AH90" s="214">
        <f t="shared" ref="AH90:AH120" si="82">IF(AF90&gt;0,AF90*$E90*$F90,0)</f>
        <v>0</v>
      </c>
      <c r="AI90" s="214">
        <f>IF(AF90&gt;0,'3. Finanšu-statistiskās konst.'!$C$35*'3. Finanšu-statistiskās konst.'!$C$6,0)</f>
        <v>0</v>
      </c>
      <c r="AJ90" s="214">
        <f t="shared" ref="AJ90:AJ120" si="83">IF(AF90&gt;0,SUMIFS(AG$89:AG$120,AI$89:AI$120,AI90)/SUMIFS(AH$89:AH$120,AI$89:AI$120,AI90),0)</f>
        <v>0</v>
      </c>
      <c r="AK90" s="216">
        <f t="shared" ref="AK90:AK120" si="84">IF(AF90&gt;0,$E90*$F90*AF90*AJ90,0)</f>
        <v>0</v>
      </c>
      <c r="AL90" s="214">
        <f t="shared" ref="AL90:AL120" si="85">IF($F90=0,0,AK90/$F90)</f>
        <v>0</v>
      </c>
      <c r="AN90" s="215">
        <f>IF(AND($E90&gt;0,$F90&gt;0),'2. Datu ievade'!AK10,0)</f>
        <v>7</v>
      </c>
      <c r="AO90" s="216">
        <f t="shared" ref="AO90:AO120" si="86">IF(AN90&gt;0,AQ90*$E90*$F90,0)</f>
        <v>1775.9560000000001</v>
      </c>
      <c r="AP90" s="214">
        <f t="shared" ref="AP90:AP120" si="87">IF(AN90&gt;0,AN90*$E90*$F90,0)</f>
        <v>5.95</v>
      </c>
      <c r="AQ90" s="214">
        <f>IF(AN90&gt;0,'3. Finanšu-statistiskās konst.'!$C$36*'3. Finanšu-statistiskās konst.'!$C$6,0)</f>
        <v>2089.36</v>
      </c>
      <c r="AR90" s="214">
        <f t="shared" ref="AR90:AR120" si="88">IF(AN90&gt;0,SUMIFS(AO$89:AO$120,AQ$89:AQ$120,AQ90)/SUMIFS(AP$89:AP$120,AQ$89:AQ$120,AQ90),0)</f>
        <v>345.68754115613018</v>
      </c>
      <c r="AS90" s="216">
        <f t="shared" ref="AS90:AS120" si="89">IF(AN90&gt;0,$E90*$F90*AN90*AR90,0)</f>
        <v>2056.8408698789744</v>
      </c>
      <c r="AT90" s="214">
        <f t="shared" ref="AT90:AT120" si="90">IF($F90=0,0,AS90/$F90)</f>
        <v>2419.812788092911</v>
      </c>
      <c r="AV90" s="214">
        <f t="shared" ref="AV90:AV120" si="91">AW90*F90</f>
        <v>0</v>
      </c>
      <c r="AW90" s="214">
        <f>IF(AND($E90&gt;0,$F90&gt;0),'2. Datu ievade'!AL10,0)</f>
        <v>0</v>
      </c>
      <c r="AY90" s="214">
        <f t="shared" ref="AY90:AY120" si="92">AZ90*F90</f>
        <v>0</v>
      </c>
      <c r="AZ90" s="214">
        <f>IF(AND($E90&gt;0,$F90&gt;0),'2. Datu ievade'!AM10,0)</f>
        <v>0</v>
      </c>
      <c r="BB90" s="214">
        <f t="shared" ref="BB90:BB120" si="93">BC90*F90</f>
        <v>0</v>
      </c>
      <c r="BC90" s="214">
        <f>IF(AND($E90&gt;0,$F90&gt;0),'2. Datu ievade'!AN10,0)</f>
        <v>0</v>
      </c>
    </row>
    <row r="91" spans="2:55" s="205" customFormat="1" x14ac:dyDescent="0.25">
      <c r="B91" s="320"/>
      <c r="C91" s="315" t="str">
        <f>'2. Datu ievade'!C11:D11</f>
        <v>Priekškāpas (biotops 2120)</v>
      </c>
      <c r="D91" s="315"/>
      <c r="E91" s="213">
        <f>'2. Datu ievade'!E11</f>
        <v>1</v>
      </c>
      <c r="F91" s="214">
        <f>'2. Datu ievade'!H11</f>
        <v>8.3800000000000008</v>
      </c>
      <c r="H91" s="215">
        <f>IF(AND($E91&gt;0,$F91&gt;0),'2. Datu ievade'!AG11,0)</f>
        <v>3</v>
      </c>
      <c r="I91" s="216">
        <f t="shared" si="66"/>
        <v>303.52360000000004</v>
      </c>
      <c r="J91" s="214">
        <f t="shared" si="67"/>
        <v>25.14</v>
      </c>
      <c r="K91" s="214">
        <f>IF(H91&gt;0,'3. Finanšu-statistiskās konst.'!C$32*'3. Finanšu-statistiskās konst.'!$C$6,0)</f>
        <v>36.22</v>
      </c>
      <c r="L91" s="214">
        <f t="shared" si="68"/>
        <v>12.073333333333336</v>
      </c>
      <c r="M91" s="216">
        <f t="shared" si="69"/>
        <v>303.52360000000004</v>
      </c>
      <c r="N91" s="214">
        <f t="shared" si="70"/>
        <v>36.22</v>
      </c>
      <c r="P91" s="215">
        <f>IF(AND($E91&gt;0,$F91&gt;0),'2. Datu ievade'!AH11,0)</f>
        <v>4</v>
      </c>
      <c r="Q91" s="216">
        <f t="shared" si="71"/>
        <v>14999.362000000003</v>
      </c>
      <c r="R91" s="214">
        <f t="shared" si="72"/>
        <v>33.520000000000003</v>
      </c>
      <c r="S91" s="214">
        <f>IF(P91&gt;0,'3. Finanšu-statistiskās konst.'!$C$33*'3. Finanšu-statistiskās konst.'!$C$6,0)</f>
        <v>1789.9</v>
      </c>
      <c r="T91" s="214">
        <f t="shared" si="73"/>
        <v>607.56353160611172</v>
      </c>
      <c r="U91" s="216">
        <f t="shared" si="74"/>
        <v>20365.529579436869</v>
      </c>
      <c r="V91" s="216">
        <f t="shared" si="75"/>
        <v>2430.2541264244469</v>
      </c>
      <c r="X91" s="215">
        <f>IF(AND($E91&gt;0,$F91&gt;0),'2. Datu ievade'!AI11,0)</f>
        <v>4</v>
      </c>
      <c r="Y91" s="216">
        <f t="shared" si="76"/>
        <v>2.0698600000000003</v>
      </c>
      <c r="Z91" s="214">
        <f t="shared" si="77"/>
        <v>33.520000000000003</v>
      </c>
      <c r="AA91" s="214">
        <f>IF(X91&gt;0,'3. Finanšu-statistiskās konst.'!$C$34*'3. Finanšu-statistiskās konst.'!$C$6,0)</f>
        <v>0.247</v>
      </c>
      <c r="AB91" s="214">
        <f t="shared" si="78"/>
        <v>6.4539718332146528E-2</v>
      </c>
      <c r="AC91" s="216">
        <f t="shared" si="79"/>
        <v>2.1633713584935519</v>
      </c>
      <c r="AD91" s="214">
        <f t="shared" si="80"/>
        <v>0.25815887332858611</v>
      </c>
      <c r="AF91" s="215">
        <f>IF(AND($E91&gt;0,$F91&gt;0),'2. Datu ievade'!AJ11,0)</f>
        <v>0</v>
      </c>
      <c r="AG91" s="216">
        <f t="shared" si="81"/>
        <v>0</v>
      </c>
      <c r="AH91" s="214">
        <f t="shared" si="82"/>
        <v>0</v>
      </c>
      <c r="AI91" s="214">
        <f>IF(AF91&gt;0,'3. Finanšu-statistiskās konst.'!$C$35*'3. Finanšu-statistiskās konst.'!$C$6,0)</f>
        <v>0</v>
      </c>
      <c r="AJ91" s="214">
        <f t="shared" si="83"/>
        <v>0</v>
      </c>
      <c r="AK91" s="216">
        <f t="shared" si="84"/>
        <v>0</v>
      </c>
      <c r="AL91" s="214">
        <f t="shared" si="85"/>
        <v>0</v>
      </c>
      <c r="AN91" s="215">
        <f>IF(AND($E91&gt;0,$F91&gt;0),'2. Datu ievade'!AK11,0)</f>
        <v>6</v>
      </c>
      <c r="AO91" s="216">
        <f t="shared" si="86"/>
        <v>17508.836800000001</v>
      </c>
      <c r="AP91" s="214">
        <f t="shared" si="87"/>
        <v>50.28</v>
      </c>
      <c r="AQ91" s="214">
        <f>IF(AN91&gt;0,'3. Finanšu-statistiskās konst.'!$C$36*'3. Finanšu-statistiskās konst.'!$C$6,0)</f>
        <v>2089.36</v>
      </c>
      <c r="AR91" s="214">
        <f t="shared" si="88"/>
        <v>345.68754115613018</v>
      </c>
      <c r="AS91" s="216">
        <f t="shared" si="89"/>
        <v>17381.169569330224</v>
      </c>
      <c r="AT91" s="214">
        <f t="shared" si="90"/>
        <v>2074.125246936781</v>
      </c>
      <c r="AV91" s="214">
        <f t="shared" si="91"/>
        <v>0</v>
      </c>
      <c r="AW91" s="214">
        <f>IF(AND($E91&gt;0,$F91&gt;0),'2. Datu ievade'!AL11,0)</f>
        <v>0</v>
      </c>
      <c r="AY91" s="214">
        <f t="shared" si="92"/>
        <v>0</v>
      </c>
      <c r="AZ91" s="214">
        <f>IF(AND($E91&gt;0,$F91&gt;0),'2. Datu ievade'!AM11,0)</f>
        <v>0</v>
      </c>
      <c r="BB91" s="214">
        <f t="shared" si="93"/>
        <v>0</v>
      </c>
      <c r="BC91" s="214">
        <f>IF(AND($E91&gt;0,$F91&gt;0),'2. Datu ievade'!AN11,0)</f>
        <v>0</v>
      </c>
    </row>
    <row r="92" spans="2:55" s="205" customFormat="1" x14ac:dyDescent="0.25">
      <c r="B92" s="320"/>
      <c r="C92" s="332" t="str">
        <f>'2. Datu ievade'!C12:D12</f>
        <v>Lietotāja definēta papildus ģeotelpiskā vienība (citi jūras un iesāļu augteņu biotopi un/vai piejūras un iekšzemes kāpu biotopi)</v>
      </c>
      <c r="D92" s="332"/>
      <c r="E92" s="213">
        <f>'2. Datu ievade'!E12</f>
        <v>0</v>
      </c>
      <c r="F92" s="214">
        <f>'2. Datu ievade'!H12</f>
        <v>0</v>
      </c>
      <c r="H92" s="215">
        <f>IF(AND($E92&gt;0,$F92&gt;0),'2. Datu ievade'!AG12,0)</f>
        <v>0</v>
      </c>
      <c r="I92" s="216">
        <f t="shared" si="66"/>
        <v>0</v>
      </c>
      <c r="J92" s="214">
        <f t="shared" si="67"/>
        <v>0</v>
      </c>
      <c r="K92" s="214">
        <f>IF(H92&gt;0,'3. Finanšu-statistiskās konst.'!C$32*'3. Finanšu-statistiskās konst.'!$C$6,0)</f>
        <v>0</v>
      </c>
      <c r="L92" s="214">
        <f t="shared" si="68"/>
        <v>0</v>
      </c>
      <c r="M92" s="216">
        <f t="shared" si="69"/>
        <v>0</v>
      </c>
      <c r="N92" s="214">
        <f t="shared" si="70"/>
        <v>0</v>
      </c>
      <c r="P92" s="215">
        <f>IF(AND($E92&gt;0,$F92&gt;0),'2. Datu ievade'!AH12,0)</f>
        <v>0</v>
      </c>
      <c r="Q92" s="216">
        <f t="shared" si="71"/>
        <v>0</v>
      </c>
      <c r="R92" s="214">
        <f t="shared" si="72"/>
        <v>0</v>
      </c>
      <c r="S92" s="214">
        <f>IF(P92&gt;0,'3. Finanšu-statistiskās konst.'!$C$33*'3. Finanšu-statistiskās konst.'!$C$6,0)</f>
        <v>0</v>
      </c>
      <c r="T92" s="214">
        <f t="shared" si="73"/>
        <v>0</v>
      </c>
      <c r="U92" s="216">
        <f t="shared" si="74"/>
        <v>0</v>
      </c>
      <c r="V92" s="216">
        <f t="shared" si="75"/>
        <v>0</v>
      </c>
      <c r="X92" s="215">
        <f>IF(AND($E92&gt;0,$F92&gt;0),'2. Datu ievade'!AI12,0)</f>
        <v>0</v>
      </c>
      <c r="Y92" s="216">
        <f t="shared" si="76"/>
        <v>0</v>
      </c>
      <c r="Z92" s="214">
        <f t="shared" si="77"/>
        <v>0</v>
      </c>
      <c r="AA92" s="214">
        <f>IF(X92&gt;0,'3. Finanšu-statistiskās konst.'!$C$34*'3. Finanšu-statistiskās konst.'!$C$6,0)</f>
        <v>0</v>
      </c>
      <c r="AB92" s="214">
        <f t="shared" si="78"/>
        <v>0</v>
      </c>
      <c r="AC92" s="216">
        <f t="shared" si="79"/>
        <v>0</v>
      </c>
      <c r="AD92" s="214">
        <f t="shared" si="80"/>
        <v>0</v>
      </c>
      <c r="AF92" s="215">
        <f>IF(AND($E92&gt;0,$F92&gt;0),'2. Datu ievade'!AJ12,0)</f>
        <v>0</v>
      </c>
      <c r="AG92" s="216">
        <f t="shared" si="81"/>
        <v>0</v>
      </c>
      <c r="AH92" s="214">
        <f t="shared" si="82"/>
        <v>0</v>
      </c>
      <c r="AI92" s="214">
        <f>IF(AF92&gt;0,'3. Finanšu-statistiskās konst.'!$C$35*'3. Finanšu-statistiskās konst.'!$C$6,0)</f>
        <v>0</v>
      </c>
      <c r="AJ92" s="214">
        <f t="shared" si="83"/>
        <v>0</v>
      </c>
      <c r="AK92" s="216">
        <f t="shared" si="84"/>
        <v>0</v>
      </c>
      <c r="AL92" s="214">
        <f t="shared" si="85"/>
        <v>0</v>
      </c>
      <c r="AN92" s="215">
        <f>IF(AND($E92&gt;0,$F92&gt;0),'2. Datu ievade'!AK12,0)</f>
        <v>0</v>
      </c>
      <c r="AO92" s="216">
        <f t="shared" si="86"/>
        <v>0</v>
      </c>
      <c r="AP92" s="214">
        <f t="shared" si="87"/>
        <v>0</v>
      </c>
      <c r="AQ92" s="214">
        <f>IF(AN92&gt;0,'3. Finanšu-statistiskās konst.'!$C$36*'3. Finanšu-statistiskās konst.'!$C$6,0)</f>
        <v>0</v>
      </c>
      <c r="AR92" s="214">
        <f t="shared" si="88"/>
        <v>0</v>
      </c>
      <c r="AS92" s="216">
        <f t="shared" si="89"/>
        <v>0</v>
      </c>
      <c r="AT92" s="214">
        <f t="shared" si="90"/>
        <v>0</v>
      </c>
      <c r="AV92" s="214">
        <f t="shared" si="91"/>
        <v>0</v>
      </c>
      <c r="AW92" s="214">
        <f>IF(AND($E92&gt;0,$F92&gt;0),'2. Datu ievade'!AL12,0)</f>
        <v>0</v>
      </c>
      <c r="AY92" s="214">
        <f t="shared" si="92"/>
        <v>0</v>
      </c>
      <c r="AZ92" s="214">
        <f>IF(AND($E92&gt;0,$F92&gt;0),'2. Datu ievade'!AM12,0)</f>
        <v>0</v>
      </c>
      <c r="BB92" s="214">
        <f t="shared" si="93"/>
        <v>0</v>
      </c>
      <c r="BC92" s="214">
        <f>IF(AND($E92&gt;0,$F92&gt;0),'2. Datu ievade'!AN12,0)</f>
        <v>0</v>
      </c>
    </row>
    <row r="93" spans="2:55" s="205" customFormat="1" x14ac:dyDescent="0.25">
      <c r="B93" s="320"/>
      <c r="C93" s="332" t="str">
        <f>'2. Datu ievade'!C13:D13</f>
        <v>Lietotāja definēta papildus ģeotelpiskā vienība (citi jūras un iesāļu augteņu biotopi un/vai piejūras un iekšzemes kāpu biotopi)</v>
      </c>
      <c r="D93" s="332"/>
      <c r="E93" s="213">
        <f>'2. Datu ievade'!E13</f>
        <v>0</v>
      </c>
      <c r="F93" s="214">
        <f>'2. Datu ievade'!H13</f>
        <v>0</v>
      </c>
      <c r="H93" s="215">
        <f>IF(AND($E93&gt;0,$F93&gt;0),'2. Datu ievade'!AG13,0)</f>
        <v>0</v>
      </c>
      <c r="I93" s="216">
        <f t="shared" si="66"/>
        <v>0</v>
      </c>
      <c r="J93" s="214">
        <f t="shared" si="67"/>
        <v>0</v>
      </c>
      <c r="K93" s="214">
        <f>IF(H93&gt;0,'3. Finanšu-statistiskās konst.'!C$32*'3. Finanšu-statistiskās konst.'!$C$6,0)</f>
        <v>0</v>
      </c>
      <c r="L93" s="214">
        <f t="shared" si="68"/>
        <v>0</v>
      </c>
      <c r="M93" s="216">
        <f t="shared" si="69"/>
        <v>0</v>
      </c>
      <c r="N93" s="214">
        <f t="shared" si="70"/>
        <v>0</v>
      </c>
      <c r="P93" s="215">
        <f>IF(AND($E93&gt;0,$F93&gt;0),'2. Datu ievade'!AH13,0)</f>
        <v>0</v>
      </c>
      <c r="Q93" s="216">
        <f t="shared" si="71"/>
        <v>0</v>
      </c>
      <c r="R93" s="214">
        <f t="shared" si="72"/>
        <v>0</v>
      </c>
      <c r="S93" s="214">
        <f>IF(P93&gt;0,'3. Finanšu-statistiskās konst.'!$C$33*'3. Finanšu-statistiskās konst.'!$C$6,0)</f>
        <v>0</v>
      </c>
      <c r="T93" s="214">
        <f t="shared" si="73"/>
        <v>0</v>
      </c>
      <c r="U93" s="216">
        <f t="shared" si="74"/>
        <v>0</v>
      </c>
      <c r="V93" s="216">
        <f t="shared" si="75"/>
        <v>0</v>
      </c>
      <c r="X93" s="215">
        <f>IF(AND($E93&gt;0,$F93&gt;0),'2. Datu ievade'!AI13,0)</f>
        <v>0</v>
      </c>
      <c r="Y93" s="216">
        <f t="shared" si="76"/>
        <v>0</v>
      </c>
      <c r="Z93" s="214">
        <f t="shared" si="77"/>
        <v>0</v>
      </c>
      <c r="AA93" s="214">
        <f>IF(X93&gt;0,'3. Finanšu-statistiskās konst.'!$C$34*'3. Finanšu-statistiskās konst.'!$C$6,0)</f>
        <v>0</v>
      </c>
      <c r="AB93" s="214">
        <f t="shared" si="78"/>
        <v>0</v>
      </c>
      <c r="AC93" s="216">
        <f t="shared" si="79"/>
        <v>0</v>
      </c>
      <c r="AD93" s="214">
        <f t="shared" si="80"/>
        <v>0</v>
      </c>
      <c r="AF93" s="215">
        <f>IF(AND($E93&gt;0,$F93&gt;0),'2. Datu ievade'!AJ13,0)</f>
        <v>0</v>
      </c>
      <c r="AG93" s="216">
        <f t="shared" si="81"/>
        <v>0</v>
      </c>
      <c r="AH93" s="214">
        <f t="shared" si="82"/>
        <v>0</v>
      </c>
      <c r="AI93" s="214">
        <f>IF(AF93&gt;0,'3. Finanšu-statistiskās konst.'!$C$35*'3. Finanšu-statistiskās konst.'!$C$6,0)</f>
        <v>0</v>
      </c>
      <c r="AJ93" s="214">
        <f t="shared" si="83"/>
        <v>0</v>
      </c>
      <c r="AK93" s="216">
        <f t="shared" si="84"/>
        <v>0</v>
      </c>
      <c r="AL93" s="214">
        <f t="shared" si="85"/>
        <v>0</v>
      </c>
      <c r="AN93" s="215">
        <f>IF(AND($E93&gt;0,$F93&gt;0),'2. Datu ievade'!AK13,0)</f>
        <v>0</v>
      </c>
      <c r="AO93" s="216">
        <f t="shared" si="86"/>
        <v>0</v>
      </c>
      <c r="AP93" s="214">
        <f t="shared" si="87"/>
        <v>0</v>
      </c>
      <c r="AQ93" s="214">
        <f>IF(AN93&gt;0,'3. Finanšu-statistiskās konst.'!$C$36*'3. Finanšu-statistiskās konst.'!$C$6,0)</f>
        <v>0</v>
      </c>
      <c r="AR93" s="214">
        <f t="shared" si="88"/>
        <v>0</v>
      </c>
      <c r="AS93" s="216">
        <f t="shared" si="89"/>
        <v>0</v>
      </c>
      <c r="AT93" s="214">
        <f t="shared" si="90"/>
        <v>0</v>
      </c>
      <c r="AV93" s="214">
        <f t="shared" si="91"/>
        <v>0</v>
      </c>
      <c r="AW93" s="214">
        <f>IF(AND($E93&gt;0,$F93&gt;0),'2. Datu ievade'!AL13,0)</f>
        <v>0</v>
      </c>
      <c r="AY93" s="214">
        <f t="shared" si="92"/>
        <v>0</v>
      </c>
      <c r="AZ93" s="214">
        <f>IF(AND($E93&gt;0,$F93&gt;0),'2. Datu ievade'!AM13,0)</f>
        <v>0</v>
      </c>
      <c r="BB93" s="214">
        <f t="shared" si="93"/>
        <v>0</v>
      </c>
      <c r="BC93" s="214">
        <f>IF(AND($E93&gt;0,$F93&gt;0),'2. Datu ievade'!AN13,0)</f>
        <v>0</v>
      </c>
    </row>
    <row r="94" spans="2:55" s="205" customFormat="1" x14ac:dyDescent="0.25">
      <c r="B94" s="321"/>
      <c r="C94" s="332" t="str">
        <f>'2. Datu ievade'!C14:D14</f>
        <v>Lietotāja definēta papildus ģeotelpiskā vienība (citi jūras un iesāļu augteņu biotopi un/vai piejūras un iekšzemes kāpu biotopi)</v>
      </c>
      <c r="D94" s="332"/>
      <c r="E94" s="213">
        <f>'2. Datu ievade'!E14</f>
        <v>0</v>
      </c>
      <c r="F94" s="214">
        <f>'2. Datu ievade'!H14</f>
        <v>0</v>
      </c>
      <c r="H94" s="215">
        <f>IF(AND($E94&gt;0,$F94&gt;0),'2. Datu ievade'!AG14,0)</f>
        <v>0</v>
      </c>
      <c r="I94" s="216">
        <f t="shared" si="66"/>
        <v>0</v>
      </c>
      <c r="J94" s="214">
        <f t="shared" si="67"/>
        <v>0</v>
      </c>
      <c r="K94" s="214">
        <f>IF(H94&gt;0,'3. Finanšu-statistiskās konst.'!C$32*'3. Finanšu-statistiskās konst.'!$C$6,0)</f>
        <v>0</v>
      </c>
      <c r="L94" s="214">
        <f t="shared" si="68"/>
        <v>0</v>
      </c>
      <c r="M94" s="216">
        <f t="shared" si="69"/>
        <v>0</v>
      </c>
      <c r="N94" s="214">
        <f t="shared" si="70"/>
        <v>0</v>
      </c>
      <c r="P94" s="215">
        <f>IF(AND($E94&gt;0,$F94&gt;0),'2. Datu ievade'!AH14,0)</f>
        <v>0</v>
      </c>
      <c r="Q94" s="216">
        <f t="shared" si="71"/>
        <v>0</v>
      </c>
      <c r="R94" s="214">
        <f t="shared" si="72"/>
        <v>0</v>
      </c>
      <c r="S94" s="214">
        <f>IF(P94&gt;0,'3. Finanšu-statistiskās konst.'!$C$33*'3. Finanšu-statistiskās konst.'!$C$6,0)</f>
        <v>0</v>
      </c>
      <c r="T94" s="214">
        <f t="shared" si="73"/>
        <v>0</v>
      </c>
      <c r="U94" s="216">
        <f t="shared" si="74"/>
        <v>0</v>
      </c>
      <c r="V94" s="216">
        <f t="shared" si="75"/>
        <v>0</v>
      </c>
      <c r="X94" s="215">
        <f>IF(AND($E94&gt;0,$F94&gt;0),'2. Datu ievade'!AI14,0)</f>
        <v>0</v>
      </c>
      <c r="Y94" s="216">
        <f t="shared" si="76"/>
        <v>0</v>
      </c>
      <c r="Z94" s="214">
        <f t="shared" si="77"/>
        <v>0</v>
      </c>
      <c r="AA94" s="214">
        <f>IF(X94&gt;0,'3. Finanšu-statistiskās konst.'!$C$34*'3. Finanšu-statistiskās konst.'!$C$6,0)</f>
        <v>0</v>
      </c>
      <c r="AB94" s="214">
        <f t="shared" si="78"/>
        <v>0</v>
      </c>
      <c r="AC94" s="216">
        <f t="shared" si="79"/>
        <v>0</v>
      </c>
      <c r="AD94" s="214">
        <f t="shared" si="80"/>
        <v>0</v>
      </c>
      <c r="AF94" s="215">
        <f>IF(AND($E94&gt;0,$F94&gt;0),'2. Datu ievade'!AJ14,0)</f>
        <v>0</v>
      </c>
      <c r="AG94" s="216">
        <f t="shared" si="81"/>
        <v>0</v>
      </c>
      <c r="AH94" s="214">
        <f t="shared" si="82"/>
        <v>0</v>
      </c>
      <c r="AI94" s="214">
        <f>IF(AF94&gt;0,'3. Finanšu-statistiskās konst.'!$C$35*'3. Finanšu-statistiskās konst.'!$C$6,0)</f>
        <v>0</v>
      </c>
      <c r="AJ94" s="214">
        <f t="shared" si="83"/>
        <v>0</v>
      </c>
      <c r="AK94" s="216">
        <f t="shared" si="84"/>
        <v>0</v>
      </c>
      <c r="AL94" s="214">
        <f t="shared" si="85"/>
        <v>0</v>
      </c>
      <c r="AN94" s="215">
        <f>IF(AND($E94&gt;0,$F94&gt;0),'2. Datu ievade'!AK14,0)</f>
        <v>0</v>
      </c>
      <c r="AO94" s="216">
        <f t="shared" si="86"/>
        <v>0</v>
      </c>
      <c r="AP94" s="214">
        <f t="shared" si="87"/>
        <v>0</v>
      </c>
      <c r="AQ94" s="214">
        <f>IF(AN94&gt;0,'3. Finanšu-statistiskās konst.'!$C$36*'3. Finanšu-statistiskās konst.'!$C$6,0)</f>
        <v>0</v>
      </c>
      <c r="AR94" s="214">
        <f t="shared" si="88"/>
        <v>0</v>
      </c>
      <c r="AS94" s="216">
        <f t="shared" si="89"/>
        <v>0</v>
      </c>
      <c r="AT94" s="214">
        <f t="shared" si="90"/>
        <v>0</v>
      </c>
      <c r="AV94" s="214">
        <f t="shared" si="91"/>
        <v>0</v>
      </c>
      <c r="AW94" s="214">
        <f>IF(AND($E94&gt;0,$F94&gt;0),'2. Datu ievade'!AL14,0)</f>
        <v>0</v>
      </c>
      <c r="AY94" s="214">
        <f t="shared" si="92"/>
        <v>0</v>
      </c>
      <c r="AZ94" s="214">
        <f>IF(AND($E94&gt;0,$F94&gt;0),'2. Datu ievade'!AM14,0)</f>
        <v>0</v>
      </c>
      <c r="BB94" s="214">
        <f t="shared" si="93"/>
        <v>0</v>
      </c>
      <c r="BC94" s="214">
        <f>IF(AND($E94&gt;0,$F94&gt;0),'2. Datu ievade'!AN14,0)</f>
        <v>0</v>
      </c>
    </row>
    <row r="95" spans="2:55" s="205" customFormat="1" ht="14.25" customHeight="1" x14ac:dyDescent="0.25">
      <c r="B95" s="319" t="str">
        <f>'2. Datu ievade'!B15</f>
        <v>Upes un ezeri</v>
      </c>
      <c r="C95" s="322" t="str">
        <f>'2. Datu ievade'!C15:D15</f>
        <v>Dabiski upju posmi (biotops 3260)</v>
      </c>
      <c r="D95" s="217" t="str">
        <f>'2. Datu ievade'!D15</f>
        <v>Maza, strauja (ritrāla) upe: INČUPE</v>
      </c>
      <c r="E95" s="213">
        <f>'2. Datu ievade'!E15</f>
        <v>1</v>
      </c>
      <c r="F95" s="214">
        <f>'2. Datu ievade'!H15</f>
        <v>3.71</v>
      </c>
      <c r="H95" s="215">
        <f>IF(AND($E95&gt;0,$F95&gt;0),'2. Datu ievade'!AG15,0)</f>
        <v>3</v>
      </c>
      <c r="I95" s="216">
        <f t="shared" si="66"/>
        <v>134.37619999999998</v>
      </c>
      <c r="J95" s="214">
        <f t="shared" si="67"/>
        <v>11.129999999999999</v>
      </c>
      <c r="K95" s="214">
        <f>IF(H95&gt;0,'3. Finanšu-statistiskās konst.'!C$32*'3. Finanšu-statistiskās konst.'!$C$6,0)</f>
        <v>36.22</v>
      </c>
      <c r="L95" s="214">
        <f t="shared" si="68"/>
        <v>12.073333333333336</v>
      </c>
      <c r="M95" s="216">
        <f t="shared" si="69"/>
        <v>134.37620000000001</v>
      </c>
      <c r="N95" s="214">
        <f t="shared" si="70"/>
        <v>36.220000000000006</v>
      </c>
      <c r="P95" s="215">
        <f>IF(AND($E95&gt;0,$F95&gt;0),'2. Datu ievade'!AH15,0)</f>
        <v>3</v>
      </c>
      <c r="Q95" s="216">
        <f t="shared" si="71"/>
        <v>6640.5290000000005</v>
      </c>
      <c r="R95" s="214">
        <f t="shared" si="72"/>
        <v>11.129999999999999</v>
      </c>
      <c r="S95" s="214">
        <f>IF(P95&gt;0,'3. Finanšu-statistiskās konst.'!$C$33*'3. Finanšu-statistiskās konst.'!$C$6,0)</f>
        <v>1789.9</v>
      </c>
      <c r="T95" s="214">
        <f t="shared" si="73"/>
        <v>607.56353160611172</v>
      </c>
      <c r="U95" s="216">
        <f t="shared" si="74"/>
        <v>6762.1821067760229</v>
      </c>
      <c r="V95" s="216">
        <f t="shared" si="75"/>
        <v>1822.6905948183351</v>
      </c>
      <c r="X95" s="215">
        <f>IF(AND($E95&gt;0,$F95&gt;0),'2. Datu ievade'!AI15,0)</f>
        <v>3</v>
      </c>
      <c r="Y95" s="216">
        <f t="shared" si="76"/>
        <v>0.91637000000000002</v>
      </c>
      <c r="Z95" s="214">
        <f t="shared" si="77"/>
        <v>11.129999999999999</v>
      </c>
      <c r="AA95" s="214">
        <f>IF(X95&gt;0,'3. Finanšu-statistiskās konst.'!$C$34*'3. Finanšu-statistiskās konst.'!$C$6,0)</f>
        <v>0.247</v>
      </c>
      <c r="AB95" s="214">
        <f t="shared" si="78"/>
        <v>6.4539718332146528E-2</v>
      </c>
      <c r="AC95" s="216">
        <f t="shared" si="79"/>
        <v>0.71832706503679078</v>
      </c>
      <c r="AD95" s="214">
        <f t="shared" si="80"/>
        <v>0.19361915499643956</v>
      </c>
      <c r="AF95" s="215">
        <f>IF(AND($E95&gt;0,$F95&gt;0),'2. Datu ievade'!AJ15,0)</f>
        <v>0</v>
      </c>
      <c r="AG95" s="216">
        <f t="shared" si="81"/>
        <v>0</v>
      </c>
      <c r="AH95" s="214">
        <f t="shared" si="82"/>
        <v>0</v>
      </c>
      <c r="AI95" s="214">
        <f>IF(AF95&gt;0,'3. Finanšu-statistiskās konst.'!$C$35*'3. Finanšu-statistiskās konst.'!$C$6,0)</f>
        <v>0</v>
      </c>
      <c r="AJ95" s="214">
        <f t="shared" si="83"/>
        <v>0</v>
      </c>
      <c r="AK95" s="216">
        <f t="shared" si="84"/>
        <v>0</v>
      </c>
      <c r="AL95" s="214">
        <f t="shared" si="85"/>
        <v>0</v>
      </c>
      <c r="AN95" s="215">
        <f>IF(AND($E95&gt;0,$F95&gt;0),'2. Datu ievade'!AK15,0)</f>
        <v>6</v>
      </c>
      <c r="AO95" s="216">
        <f t="shared" si="86"/>
        <v>7751.5256000000008</v>
      </c>
      <c r="AP95" s="214">
        <f t="shared" si="87"/>
        <v>22.259999999999998</v>
      </c>
      <c r="AQ95" s="214">
        <f>IF(AN95&gt;0,'3. Finanšu-statistiskās konst.'!$C$36*'3. Finanšu-statistiskās konst.'!$C$6,0)</f>
        <v>2089.36</v>
      </c>
      <c r="AR95" s="214">
        <f t="shared" si="88"/>
        <v>345.68754115613018</v>
      </c>
      <c r="AS95" s="216">
        <f t="shared" si="89"/>
        <v>7695.0046661354572</v>
      </c>
      <c r="AT95" s="214">
        <f t="shared" si="90"/>
        <v>2074.125246936781</v>
      </c>
      <c r="AV95" s="214">
        <f t="shared" si="91"/>
        <v>0</v>
      </c>
      <c r="AW95" s="214">
        <f>IF(AND($E95&gt;0,$F95&gt;0),'2. Datu ievade'!AL15,0)</f>
        <v>0</v>
      </c>
      <c r="AY95" s="214">
        <f t="shared" si="92"/>
        <v>0</v>
      </c>
      <c r="AZ95" s="214">
        <f>IF(AND($E95&gt;0,$F95&gt;0),'2. Datu ievade'!AM15,0)</f>
        <v>0</v>
      </c>
      <c r="BB95" s="214">
        <f t="shared" si="93"/>
        <v>0</v>
      </c>
      <c r="BC95" s="214">
        <f>IF(AND($E95&gt;0,$F95&gt;0),'2. Datu ievade'!AN15,0)</f>
        <v>0</v>
      </c>
    </row>
    <row r="96" spans="2:55" s="205" customFormat="1" x14ac:dyDescent="0.25">
      <c r="B96" s="320"/>
      <c r="C96" s="323">
        <f>'2. Datu ievade'!C16:D16</f>
        <v>0</v>
      </c>
      <c r="D96" s="217" t="str">
        <f>'2. Datu ievade'!D16</f>
        <v>Vidēja, strauja (ritrāla) upe: PĒTERUPE</v>
      </c>
      <c r="E96" s="213">
        <f>'2. Datu ievade'!E16</f>
        <v>1</v>
      </c>
      <c r="F96" s="214">
        <f>'2. Datu ievade'!H16</f>
        <v>3.71</v>
      </c>
      <c r="H96" s="215">
        <f>IF(AND($E96&gt;0,$F96&gt;0),'2. Datu ievade'!AG16,0)</f>
        <v>3</v>
      </c>
      <c r="I96" s="216">
        <f t="shared" si="66"/>
        <v>134.37619999999998</v>
      </c>
      <c r="J96" s="214">
        <f t="shared" si="67"/>
        <v>11.129999999999999</v>
      </c>
      <c r="K96" s="214">
        <f>IF(H96&gt;0,'3. Finanšu-statistiskās konst.'!C$32*'3. Finanšu-statistiskās konst.'!$C$6,0)</f>
        <v>36.22</v>
      </c>
      <c r="L96" s="214">
        <f t="shared" si="68"/>
        <v>12.073333333333336</v>
      </c>
      <c r="M96" s="216">
        <f t="shared" si="69"/>
        <v>134.37620000000001</v>
      </c>
      <c r="N96" s="214">
        <f t="shared" si="70"/>
        <v>36.220000000000006</v>
      </c>
      <c r="P96" s="215">
        <f>IF(AND($E96&gt;0,$F96&gt;0),'2. Datu ievade'!AH16,0)</f>
        <v>3</v>
      </c>
      <c r="Q96" s="216">
        <f t="shared" si="71"/>
        <v>6640.5290000000005</v>
      </c>
      <c r="R96" s="214">
        <f t="shared" si="72"/>
        <v>11.129999999999999</v>
      </c>
      <c r="S96" s="214">
        <f>IF(P96&gt;0,'3. Finanšu-statistiskās konst.'!$C$33*'3. Finanšu-statistiskās konst.'!$C$6,0)</f>
        <v>1789.9</v>
      </c>
      <c r="T96" s="214">
        <f t="shared" si="73"/>
        <v>607.56353160611172</v>
      </c>
      <c r="U96" s="216">
        <f t="shared" si="74"/>
        <v>6762.1821067760229</v>
      </c>
      <c r="V96" s="216">
        <f t="shared" si="75"/>
        <v>1822.6905948183351</v>
      </c>
      <c r="X96" s="215">
        <f>IF(AND($E96&gt;0,$F96&gt;0),'2. Datu ievade'!AI16,0)</f>
        <v>3</v>
      </c>
      <c r="Y96" s="216">
        <f t="shared" si="76"/>
        <v>0.91637000000000002</v>
      </c>
      <c r="Z96" s="214">
        <f t="shared" si="77"/>
        <v>11.129999999999999</v>
      </c>
      <c r="AA96" s="214">
        <f>IF(X96&gt;0,'3. Finanšu-statistiskās konst.'!$C$34*'3. Finanšu-statistiskās konst.'!$C$6,0)</f>
        <v>0.247</v>
      </c>
      <c r="AB96" s="214">
        <f t="shared" si="78"/>
        <v>6.4539718332146528E-2</v>
      </c>
      <c r="AC96" s="216">
        <f t="shared" si="79"/>
        <v>0.71832706503679078</v>
      </c>
      <c r="AD96" s="214">
        <f t="shared" si="80"/>
        <v>0.19361915499643956</v>
      </c>
      <c r="AF96" s="215">
        <f>IF(AND($E96&gt;0,$F96&gt;0),'2. Datu ievade'!AJ16,0)</f>
        <v>0</v>
      </c>
      <c r="AG96" s="216">
        <f t="shared" si="81"/>
        <v>0</v>
      </c>
      <c r="AH96" s="214">
        <f t="shared" si="82"/>
        <v>0</v>
      </c>
      <c r="AI96" s="214">
        <f>IF(AF96&gt;0,'3. Finanšu-statistiskās konst.'!$C$35*'3. Finanšu-statistiskās konst.'!$C$6,0)</f>
        <v>0</v>
      </c>
      <c r="AJ96" s="214">
        <f t="shared" si="83"/>
        <v>0</v>
      </c>
      <c r="AK96" s="216">
        <f t="shared" si="84"/>
        <v>0</v>
      </c>
      <c r="AL96" s="214">
        <f t="shared" si="85"/>
        <v>0</v>
      </c>
      <c r="AN96" s="215">
        <f>IF(AND($E96&gt;0,$F96&gt;0),'2. Datu ievade'!AK16,0)</f>
        <v>6</v>
      </c>
      <c r="AO96" s="216">
        <f t="shared" si="86"/>
        <v>7751.5256000000008</v>
      </c>
      <c r="AP96" s="214">
        <f t="shared" si="87"/>
        <v>22.259999999999998</v>
      </c>
      <c r="AQ96" s="214">
        <f>IF(AN96&gt;0,'3. Finanšu-statistiskās konst.'!$C$36*'3. Finanšu-statistiskās konst.'!$C$6,0)</f>
        <v>2089.36</v>
      </c>
      <c r="AR96" s="214">
        <f t="shared" si="88"/>
        <v>345.68754115613018</v>
      </c>
      <c r="AS96" s="216">
        <f t="shared" si="89"/>
        <v>7695.0046661354572</v>
      </c>
      <c r="AT96" s="214">
        <f t="shared" si="90"/>
        <v>2074.125246936781</v>
      </c>
      <c r="AV96" s="214">
        <f t="shared" si="91"/>
        <v>0</v>
      </c>
      <c r="AW96" s="214">
        <f>IF(AND($E96&gt;0,$F96&gt;0),'2. Datu ievade'!AL16,0)</f>
        <v>0</v>
      </c>
      <c r="AY96" s="214">
        <f t="shared" si="92"/>
        <v>0</v>
      </c>
      <c r="AZ96" s="214">
        <f>IF(AND($E96&gt;0,$F96&gt;0),'2. Datu ievade'!AM16,0)</f>
        <v>0</v>
      </c>
      <c r="BB96" s="214">
        <f t="shared" si="93"/>
        <v>0</v>
      </c>
      <c r="BC96" s="214">
        <f>IF(AND($E96&gt;0,$F96&gt;0),'2. Datu ievade'!AN16,0)</f>
        <v>0</v>
      </c>
    </row>
    <row r="97" spans="2:55" s="205" customFormat="1" x14ac:dyDescent="0.25">
      <c r="B97" s="320"/>
      <c r="C97" s="324"/>
      <c r="D97" s="217" t="str">
        <f>'2. Datu ievade'!D17</f>
        <v>Upes vai tās posma nosaukums</v>
      </c>
      <c r="E97" s="213">
        <f>'2. Datu ievade'!E17</f>
        <v>0</v>
      </c>
      <c r="F97" s="214">
        <f>'2. Datu ievade'!H17</f>
        <v>0</v>
      </c>
      <c r="H97" s="215">
        <f>IF(AND($E97&gt;0,$F97&gt;0),'2. Datu ievade'!AG17,0)</f>
        <v>0</v>
      </c>
      <c r="I97" s="216">
        <f t="shared" si="66"/>
        <v>0</v>
      </c>
      <c r="J97" s="214">
        <f t="shared" si="67"/>
        <v>0</v>
      </c>
      <c r="K97" s="214">
        <f>IF(H97&gt;0,'3. Finanšu-statistiskās konst.'!C$32*'3. Finanšu-statistiskās konst.'!$C$6,0)</f>
        <v>0</v>
      </c>
      <c r="L97" s="214">
        <f t="shared" si="68"/>
        <v>0</v>
      </c>
      <c r="M97" s="216">
        <f t="shared" si="69"/>
        <v>0</v>
      </c>
      <c r="N97" s="214">
        <f t="shared" si="70"/>
        <v>0</v>
      </c>
      <c r="P97" s="215">
        <f>IF(AND($E97&gt;0,$F97&gt;0),'2. Datu ievade'!AH17,0)</f>
        <v>0</v>
      </c>
      <c r="Q97" s="216">
        <f t="shared" si="71"/>
        <v>0</v>
      </c>
      <c r="R97" s="214">
        <f t="shared" si="72"/>
        <v>0</v>
      </c>
      <c r="S97" s="214">
        <f>IF(P97&gt;0,'3. Finanšu-statistiskās konst.'!$C$33*'3. Finanšu-statistiskās konst.'!$C$6,0)</f>
        <v>0</v>
      </c>
      <c r="T97" s="214">
        <f t="shared" si="73"/>
        <v>0</v>
      </c>
      <c r="U97" s="216">
        <f t="shared" si="74"/>
        <v>0</v>
      </c>
      <c r="V97" s="216">
        <f t="shared" si="75"/>
        <v>0</v>
      </c>
      <c r="X97" s="215">
        <f>IF(AND($E97&gt;0,$F97&gt;0),'2. Datu ievade'!AI17,0)</f>
        <v>0</v>
      </c>
      <c r="Y97" s="216">
        <f t="shared" si="76"/>
        <v>0</v>
      </c>
      <c r="Z97" s="214">
        <f t="shared" si="77"/>
        <v>0</v>
      </c>
      <c r="AA97" s="214">
        <f>IF(X97&gt;0,'3. Finanšu-statistiskās konst.'!$C$34*'3. Finanšu-statistiskās konst.'!$C$6,0)</f>
        <v>0</v>
      </c>
      <c r="AB97" s="214">
        <f t="shared" si="78"/>
        <v>0</v>
      </c>
      <c r="AC97" s="216">
        <f t="shared" si="79"/>
        <v>0</v>
      </c>
      <c r="AD97" s="214">
        <f t="shared" si="80"/>
        <v>0</v>
      </c>
      <c r="AF97" s="215">
        <f>IF(AND($E97&gt;0,$F97&gt;0),'2. Datu ievade'!AJ17,0)</f>
        <v>0</v>
      </c>
      <c r="AG97" s="216">
        <f t="shared" si="81"/>
        <v>0</v>
      </c>
      <c r="AH97" s="214">
        <f t="shared" si="82"/>
        <v>0</v>
      </c>
      <c r="AI97" s="214">
        <f>IF(AF97&gt;0,'3. Finanšu-statistiskās konst.'!$C$35*'3. Finanšu-statistiskās konst.'!$C$6,0)</f>
        <v>0</v>
      </c>
      <c r="AJ97" s="214">
        <f t="shared" si="83"/>
        <v>0</v>
      </c>
      <c r="AK97" s="216">
        <f t="shared" si="84"/>
        <v>0</v>
      </c>
      <c r="AL97" s="214">
        <f t="shared" si="85"/>
        <v>0</v>
      </c>
      <c r="AN97" s="215">
        <f>IF(AND($E97&gt;0,$F97&gt;0),'2. Datu ievade'!AK17,0)</f>
        <v>0</v>
      </c>
      <c r="AO97" s="216">
        <f t="shared" si="86"/>
        <v>0</v>
      </c>
      <c r="AP97" s="214">
        <f t="shared" si="87"/>
        <v>0</v>
      </c>
      <c r="AQ97" s="214">
        <f>IF(AN97&gt;0,'3. Finanšu-statistiskās konst.'!$C$36*'3. Finanšu-statistiskās konst.'!$C$6,0)</f>
        <v>0</v>
      </c>
      <c r="AR97" s="214">
        <f t="shared" si="88"/>
        <v>0</v>
      </c>
      <c r="AS97" s="216">
        <f t="shared" si="89"/>
        <v>0</v>
      </c>
      <c r="AT97" s="214">
        <f t="shared" si="90"/>
        <v>0</v>
      </c>
      <c r="AV97" s="214">
        <f t="shared" si="91"/>
        <v>0</v>
      </c>
      <c r="AW97" s="214">
        <f>IF(AND($E97&gt;0,$F97&gt;0),'2. Datu ievade'!AL17,0)</f>
        <v>0</v>
      </c>
      <c r="AY97" s="214">
        <f t="shared" si="92"/>
        <v>0</v>
      </c>
      <c r="AZ97" s="214">
        <f>IF(AND($E97&gt;0,$F97&gt;0),'2. Datu ievade'!AM17,0)</f>
        <v>0</v>
      </c>
      <c r="BB97" s="214">
        <f t="shared" si="93"/>
        <v>0</v>
      </c>
      <c r="BC97" s="214">
        <f>IF(AND($E97&gt;0,$F97&gt;0),'2. Datu ievade'!AN17,0)</f>
        <v>0</v>
      </c>
    </row>
    <row r="98" spans="2:55" s="205" customFormat="1" ht="14.25" customHeight="1" x14ac:dyDescent="0.25">
      <c r="B98" s="320"/>
      <c r="C98" s="325" t="str">
        <f>'2. Datu ievade'!C18:D18</f>
        <v xml:space="preserve">Lietotāja definēta papildus ģeotelpiskā vienība (citi saldūdeņu biotopi vai upju/ezeru tipi) </v>
      </c>
      <c r="D98" s="326"/>
      <c r="E98" s="213">
        <f>'2. Datu ievade'!E18</f>
        <v>0</v>
      </c>
      <c r="F98" s="214">
        <f>'2. Datu ievade'!H18</f>
        <v>0</v>
      </c>
      <c r="H98" s="215">
        <f>IF(AND($E98&gt;0,$F98&gt;0),'2. Datu ievade'!AG18,0)</f>
        <v>0</v>
      </c>
      <c r="I98" s="216">
        <f t="shared" si="66"/>
        <v>0</v>
      </c>
      <c r="J98" s="214">
        <f t="shared" si="67"/>
        <v>0</v>
      </c>
      <c r="K98" s="214">
        <f>IF(H98&gt;0,'3. Finanšu-statistiskās konst.'!C$32*'3. Finanšu-statistiskās konst.'!$C$6,0)</f>
        <v>0</v>
      </c>
      <c r="L98" s="214">
        <f t="shared" si="68"/>
        <v>0</v>
      </c>
      <c r="M98" s="216">
        <f t="shared" si="69"/>
        <v>0</v>
      </c>
      <c r="N98" s="214">
        <f t="shared" si="70"/>
        <v>0</v>
      </c>
      <c r="P98" s="215">
        <f>IF(AND($E98&gt;0,$F98&gt;0),'2. Datu ievade'!AH18,0)</f>
        <v>0</v>
      </c>
      <c r="Q98" s="216">
        <f t="shared" si="71"/>
        <v>0</v>
      </c>
      <c r="R98" s="214">
        <f t="shared" si="72"/>
        <v>0</v>
      </c>
      <c r="S98" s="214">
        <f>IF(P98&gt;0,'3. Finanšu-statistiskās konst.'!$C$33*'3. Finanšu-statistiskās konst.'!$C$6,0)</f>
        <v>0</v>
      </c>
      <c r="T98" s="214">
        <f t="shared" si="73"/>
        <v>0</v>
      </c>
      <c r="U98" s="216">
        <f t="shared" si="74"/>
        <v>0</v>
      </c>
      <c r="V98" s="216">
        <f t="shared" si="75"/>
        <v>0</v>
      </c>
      <c r="X98" s="215">
        <f>IF(AND($E98&gt;0,$F98&gt;0),'2. Datu ievade'!AI18,0)</f>
        <v>0</v>
      </c>
      <c r="Y98" s="216">
        <f t="shared" si="76"/>
        <v>0</v>
      </c>
      <c r="Z98" s="214">
        <f t="shared" si="77"/>
        <v>0</v>
      </c>
      <c r="AA98" s="214">
        <f>IF(X98&gt;0,'3. Finanšu-statistiskās konst.'!$C$34*'3. Finanšu-statistiskās konst.'!$C$6,0)</f>
        <v>0</v>
      </c>
      <c r="AB98" s="214">
        <f t="shared" si="78"/>
        <v>0</v>
      </c>
      <c r="AC98" s="216">
        <f t="shared" si="79"/>
        <v>0</v>
      </c>
      <c r="AD98" s="214">
        <f t="shared" si="80"/>
        <v>0</v>
      </c>
      <c r="AF98" s="215">
        <f>IF(AND($E98&gt;0,$F98&gt;0),'2. Datu ievade'!AJ18,0)</f>
        <v>0</v>
      </c>
      <c r="AG98" s="216">
        <f t="shared" si="81"/>
        <v>0</v>
      </c>
      <c r="AH98" s="214">
        <f t="shared" si="82"/>
        <v>0</v>
      </c>
      <c r="AI98" s="214">
        <f>IF(AF98&gt;0,'3. Finanšu-statistiskās konst.'!$C$35*'3. Finanšu-statistiskās konst.'!$C$6,0)</f>
        <v>0</v>
      </c>
      <c r="AJ98" s="214">
        <f t="shared" si="83"/>
        <v>0</v>
      </c>
      <c r="AK98" s="216">
        <f t="shared" si="84"/>
        <v>0</v>
      </c>
      <c r="AL98" s="214">
        <f t="shared" si="85"/>
        <v>0</v>
      </c>
      <c r="AN98" s="215">
        <f>IF(AND($E98&gt;0,$F98&gt;0),'2. Datu ievade'!AK18,0)</f>
        <v>0</v>
      </c>
      <c r="AO98" s="216">
        <f t="shared" si="86"/>
        <v>0</v>
      </c>
      <c r="AP98" s="214">
        <f t="shared" si="87"/>
        <v>0</v>
      </c>
      <c r="AQ98" s="214">
        <f>IF(AN98&gt;0,'3. Finanšu-statistiskās konst.'!$C$36*'3. Finanšu-statistiskās konst.'!$C$6,0)</f>
        <v>0</v>
      </c>
      <c r="AR98" s="214">
        <f t="shared" si="88"/>
        <v>0</v>
      </c>
      <c r="AS98" s="216">
        <f t="shared" si="89"/>
        <v>0</v>
      </c>
      <c r="AT98" s="214">
        <f t="shared" si="90"/>
        <v>0</v>
      </c>
      <c r="AV98" s="214">
        <f t="shared" si="91"/>
        <v>0</v>
      </c>
      <c r="AW98" s="214">
        <f>IF(AND($E98&gt;0,$F98&gt;0),'2. Datu ievade'!AL18,0)</f>
        <v>0</v>
      </c>
      <c r="AY98" s="214">
        <f t="shared" si="92"/>
        <v>0</v>
      </c>
      <c r="AZ98" s="214">
        <f>IF(AND($E98&gt;0,$F98&gt;0),'2. Datu ievade'!AM18,0)</f>
        <v>0</v>
      </c>
      <c r="BB98" s="214">
        <f t="shared" si="93"/>
        <v>0</v>
      </c>
      <c r="BC98" s="214">
        <f>IF(AND($E98&gt;0,$F98&gt;0),'2. Datu ievade'!AN18,0)</f>
        <v>0</v>
      </c>
    </row>
    <row r="99" spans="2:55" s="205" customFormat="1" ht="14.25" customHeight="1" x14ac:dyDescent="0.25">
      <c r="B99" s="320"/>
      <c r="C99" s="325" t="str">
        <f>'2. Datu ievade'!C19:D19</f>
        <v xml:space="preserve">Lietotāja definēta papildus ģeotelpiskā vienība (citi saldūdeņu biotopi vai upju/ezeru tipi) </v>
      </c>
      <c r="D99" s="326"/>
      <c r="E99" s="213">
        <f>'2. Datu ievade'!E19</f>
        <v>0</v>
      </c>
      <c r="F99" s="214">
        <f>'2. Datu ievade'!H19</f>
        <v>0</v>
      </c>
      <c r="H99" s="215">
        <f>IF(AND($E99&gt;0,$F99&gt;0),'2. Datu ievade'!AG19,0)</f>
        <v>0</v>
      </c>
      <c r="I99" s="216">
        <f t="shared" si="66"/>
        <v>0</v>
      </c>
      <c r="J99" s="214">
        <f t="shared" si="67"/>
        <v>0</v>
      </c>
      <c r="K99" s="214">
        <f>IF(H99&gt;0,'3. Finanšu-statistiskās konst.'!C$32*'3. Finanšu-statistiskās konst.'!$C$6,0)</f>
        <v>0</v>
      </c>
      <c r="L99" s="214">
        <f t="shared" si="68"/>
        <v>0</v>
      </c>
      <c r="M99" s="216">
        <f t="shared" si="69"/>
        <v>0</v>
      </c>
      <c r="N99" s="214">
        <f t="shared" si="70"/>
        <v>0</v>
      </c>
      <c r="P99" s="215">
        <f>IF(AND($E99&gt;0,$F99&gt;0),'2. Datu ievade'!AH19,0)</f>
        <v>0</v>
      </c>
      <c r="Q99" s="216">
        <f t="shared" si="71"/>
        <v>0</v>
      </c>
      <c r="R99" s="214">
        <f t="shared" si="72"/>
        <v>0</v>
      </c>
      <c r="S99" s="214">
        <f>IF(P99&gt;0,'3. Finanšu-statistiskās konst.'!$C$33*'3. Finanšu-statistiskās konst.'!$C$6,0)</f>
        <v>0</v>
      </c>
      <c r="T99" s="214">
        <f t="shared" si="73"/>
        <v>0</v>
      </c>
      <c r="U99" s="216">
        <f t="shared" si="74"/>
        <v>0</v>
      </c>
      <c r="V99" s="216">
        <f t="shared" si="75"/>
        <v>0</v>
      </c>
      <c r="X99" s="215">
        <f>IF(AND($E99&gt;0,$F99&gt;0),'2. Datu ievade'!AI19,0)</f>
        <v>0</v>
      </c>
      <c r="Y99" s="216">
        <f t="shared" si="76"/>
        <v>0</v>
      </c>
      <c r="Z99" s="214">
        <f t="shared" si="77"/>
        <v>0</v>
      </c>
      <c r="AA99" s="214">
        <f>IF(X99&gt;0,'3. Finanšu-statistiskās konst.'!$C$34*'3. Finanšu-statistiskās konst.'!$C$6,0)</f>
        <v>0</v>
      </c>
      <c r="AB99" s="214">
        <f t="shared" si="78"/>
        <v>0</v>
      </c>
      <c r="AC99" s="216">
        <f t="shared" si="79"/>
        <v>0</v>
      </c>
      <c r="AD99" s="214">
        <f t="shared" si="80"/>
        <v>0</v>
      </c>
      <c r="AF99" s="215">
        <f>IF(AND($E99&gt;0,$F99&gt;0),'2. Datu ievade'!AJ19,0)</f>
        <v>0</v>
      </c>
      <c r="AG99" s="216">
        <f t="shared" si="81"/>
        <v>0</v>
      </c>
      <c r="AH99" s="214">
        <f t="shared" si="82"/>
        <v>0</v>
      </c>
      <c r="AI99" s="214">
        <f>IF(AF99&gt;0,'3. Finanšu-statistiskās konst.'!$C$35*'3. Finanšu-statistiskās konst.'!$C$6,0)</f>
        <v>0</v>
      </c>
      <c r="AJ99" s="214">
        <f t="shared" si="83"/>
        <v>0</v>
      </c>
      <c r="AK99" s="216">
        <f t="shared" si="84"/>
        <v>0</v>
      </c>
      <c r="AL99" s="214">
        <f t="shared" si="85"/>
        <v>0</v>
      </c>
      <c r="AN99" s="215">
        <f>IF(AND($E99&gt;0,$F99&gt;0),'2. Datu ievade'!AK19,0)</f>
        <v>0</v>
      </c>
      <c r="AO99" s="216">
        <f t="shared" si="86"/>
        <v>0</v>
      </c>
      <c r="AP99" s="214">
        <f t="shared" si="87"/>
        <v>0</v>
      </c>
      <c r="AQ99" s="214">
        <f>IF(AN99&gt;0,'3. Finanšu-statistiskās konst.'!$C$36*'3. Finanšu-statistiskās konst.'!$C$6,0)</f>
        <v>0</v>
      </c>
      <c r="AR99" s="214">
        <f t="shared" si="88"/>
        <v>0</v>
      </c>
      <c r="AS99" s="216">
        <f t="shared" si="89"/>
        <v>0</v>
      </c>
      <c r="AT99" s="214">
        <f t="shared" si="90"/>
        <v>0</v>
      </c>
      <c r="AV99" s="214">
        <f t="shared" si="91"/>
        <v>0</v>
      </c>
      <c r="AW99" s="214">
        <f>IF(AND($E99&gt;0,$F99&gt;0),'2. Datu ievade'!AL19,0)</f>
        <v>0</v>
      </c>
      <c r="AY99" s="214">
        <f t="shared" si="92"/>
        <v>0</v>
      </c>
      <c r="AZ99" s="214">
        <f>IF(AND($E99&gt;0,$F99&gt;0),'2. Datu ievade'!AM19,0)</f>
        <v>0</v>
      </c>
      <c r="BB99" s="214">
        <f t="shared" si="93"/>
        <v>0</v>
      </c>
      <c r="BC99" s="214">
        <f>IF(AND($E99&gt;0,$F99&gt;0),'2. Datu ievade'!AN19,0)</f>
        <v>0</v>
      </c>
    </row>
    <row r="100" spans="2:55" s="205" customFormat="1" ht="14.25" customHeight="1" x14ac:dyDescent="0.25">
      <c r="B100" s="321"/>
      <c r="C100" s="325" t="str">
        <f>'2. Datu ievade'!C20:D20</f>
        <v xml:space="preserve">Lietotāja definēta papildus ģeotelpiskā vienība (citi saldūdeņu biotopi vai upju/ezeru tipi) </v>
      </c>
      <c r="D100" s="326"/>
      <c r="E100" s="213">
        <f>'2. Datu ievade'!E20</f>
        <v>0</v>
      </c>
      <c r="F100" s="214">
        <f>'2. Datu ievade'!H20</f>
        <v>0</v>
      </c>
      <c r="H100" s="215">
        <f>IF(AND($E100&gt;0,$F100&gt;0),'2. Datu ievade'!AG20,0)</f>
        <v>0</v>
      </c>
      <c r="I100" s="216">
        <f t="shared" si="66"/>
        <v>0</v>
      </c>
      <c r="J100" s="214">
        <f t="shared" si="67"/>
        <v>0</v>
      </c>
      <c r="K100" s="214">
        <f>IF(H100&gt;0,'3. Finanšu-statistiskās konst.'!C$32*'3. Finanšu-statistiskās konst.'!$C$6,0)</f>
        <v>0</v>
      </c>
      <c r="L100" s="214">
        <f t="shared" si="68"/>
        <v>0</v>
      </c>
      <c r="M100" s="216">
        <f t="shared" si="69"/>
        <v>0</v>
      </c>
      <c r="N100" s="214">
        <f t="shared" si="70"/>
        <v>0</v>
      </c>
      <c r="P100" s="215">
        <f>IF(AND($E100&gt;0,$F100&gt;0),'2. Datu ievade'!AH20,0)</f>
        <v>0</v>
      </c>
      <c r="Q100" s="216">
        <f t="shared" si="71"/>
        <v>0</v>
      </c>
      <c r="R100" s="214">
        <f t="shared" si="72"/>
        <v>0</v>
      </c>
      <c r="S100" s="214">
        <f>IF(P100&gt;0,'3. Finanšu-statistiskās konst.'!$C$33*'3. Finanšu-statistiskās konst.'!$C$6,0)</f>
        <v>0</v>
      </c>
      <c r="T100" s="214">
        <f t="shared" si="73"/>
        <v>0</v>
      </c>
      <c r="U100" s="216">
        <f t="shared" si="74"/>
        <v>0</v>
      </c>
      <c r="V100" s="216">
        <f t="shared" si="75"/>
        <v>0</v>
      </c>
      <c r="X100" s="215">
        <f>IF(AND($E100&gt;0,$F100&gt;0),'2. Datu ievade'!AI20,0)</f>
        <v>0</v>
      </c>
      <c r="Y100" s="216">
        <f t="shared" si="76"/>
        <v>0</v>
      </c>
      <c r="Z100" s="214">
        <f t="shared" si="77"/>
        <v>0</v>
      </c>
      <c r="AA100" s="214">
        <f>IF(X100&gt;0,'3. Finanšu-statistiskās konst.'!$C$34*'3. Finanšu-statistiskās konst.'!$C$6,0)</f>
        <v>0</v>
      </c>
      <c r="AB100" s="214">
        <f t="shared" si="78"/>
        <v>0</v>
      </c>
      <c r="AC100" s="216">
        <f t="shared" si="79"/>
        <v>0</v>
      </c>
      <c r="AD100" s="214">
        <f t="shared" si="80"/>
        <v>0</v>
      </c>
      <c r="AF100" s="215">
        <f>IF(AND($E100&gt;0,$F100&gt;0),'2. Datu ievade'!AJ20,0)</f>
        <v>0</v>
      </c>
      <c r="AG100" s="216">
        <f t="shared" si="81"/>
        <v>0</v>
      </c>
      <c r="AH100" s="214">
        <f t="shared" si="82"/>
        <v>0</v>
      </c>
      <c r="AI100" s="214">
        <f>IF(AF100&gt;0,'3. Finanšu-statistiskās konst.'!$C$35*'3. Finanšu-statistiskās konst.'!$C$6,0)</f>
        <v>0</v>
      </c>
      <c r="AJ100" s="214">
        <f t="shared" si="83"/>
        <v>0</v>
      </c>
      <c r="AK100" s="216">
        <f t="shared" si="84"/>
        <v>0</v>
      </c>
      <c r="AL100" s="214">
        <f t="shared" si="85"/>
        <v>0</v>
      </c>
      <c r="AN100" s="215">
        <f>IF(AND($E100&gt;0,$F100&gt;0),'2. Datu ievade'!AK20,0)</f>
        <v>0</v>
      </c>
      <c r="AO100" s="216">
        <f t="shared" si="86"/>
        <v>0</v>
      </c>
      <c r="AP100" s="214">
        <f t="shared" si="87"/>
        <v>0</v>
      </c>
      <c r="AQ100" s="214">
        <f>IF(AN100&gt;0,'3. Finanšu-statistiskās konst.'!$C$36*'3. Finanšu-statistiskās konst.'!$C$6,0)</f>
        <v>0</v>
      </c>
      <c r="AR100" s="214">
        <f t="shared" si="88"/>
        <v>0</v>
      </c>
      <c r="AS100" s="216">
        <f t="shared" si="89"/>
        <v>0</v>
      </c>
      <c r="AT100" s="214">
        <f t="shared" si="90"/>
        <v>0</v>
      </c>
      <c r="AV100" s="214">
        <f t="shared" si="91"/>
        <v>0</v>
      </c>
      <c r="AW100" s="214">
        <f>IF(AND($E100&gt;0,$F100&gt;0),'2. Datu ievade'!AL20,0)</f>
        <v>0</v>
      </c>
      <c r="AY100" s="214">
        <f t="shared" si="92"/>
        <v>0</v>
      </c>
      <c r="AZ100" s="214">
        <f>IF(AND($E100&gt;0,$F100&gt;0),'2. Datu ievade'!AM20,0)</f>
        <v>0</v>
      </c>
      <c r="BB100" s="214">
        <f t="shared" si="93"/>
        <v>0</v>
      </c>
      <c r="BC100" s="214">
        <f>IF(AND($E100&gt;0,$F100&gt;0),'2. Datu ievade'!AN20,0)</f>
        <v>0</v>
      </c>
    </row>
    <row r="101" spans="2:55" s="205" customFormat="1" ht="14.25" customHeight="1" x14ac:dyDescent="0.25">
      <c r="B101" s="327" t="str">
        <f>'2. Datu ievade'!B21</f>
        <v>Meži</v>
      </c>
      <c r="C101" s="331" t="str">
        <f>'2. Datu ievade'!C21</f>
        <v>Mežainas piejūras kāpas (biotops 2180)/Veci vai dabiski boreāli meži (biotops 9010*)</v>
      </c>
      <c r="D101" s="156" t="str">
        <f>'2. Datu ievade'!D21</f>
        <v>pieaugusi un pāraugusi audze</v>
      </c>
      <c r="E101" s="213">
        <f>'2. Datu ievade'!E21</f>
        <v>1</v>
      </c>
      <c r="F101" s="214">
        <f>'2. Datu ievade'!H21</f>
        <v>6</v>
      </c>
      <c r="H101" s="215">
        <f>IF(AND($E101&gt;0,$F101&gt;0),'2. Datu ievade'!AG21,0)</f>
        <v>3</v>
      </c>
      <c r="I101" s="216">
        <f t="shared" si="66"/>
        <v>7.38</v>
      </c>
      <c r="J101" s="214">
        <f t="shared" si="67"/>
        <v>18</v>
      </c>
      <c r="K101" s="266">
        <f>IF(H101&gt;0,'3. Finanšu-statistiskās konst.'!C$31*'3. Finanšu-statistiskās konst.'!$C$6,0)</f>
        <v>1.23</v>
      </c>
      <c r="L101" s="214">
        <f t="shared" si="68"/>
        <v>0.81945260347129489</v>
      </c>
      <c r="M101" s="216">
        <f t="shared" si="69"/>
        <v>14.750146862483309</v>
      </c>
      <c r="N101" s="214">
        <f t="shared" si="70"/>
        <v>2.4583578104138848</v>
      </c>
      <c r="P101" s="215">
        <f>IF(AND($E101&gt;0,$F101&gt;0),'2. Datu ievade'!AH21,0)</f>
        <v>3</v>
      </c>
      <c r="Q101" s="216">
        <f t="shared" si="71"/>
        <v>10739.400000000001</v>
      </c>
      <c r="R101" s="214">
        <f t="shared" si="72"/>
        <v>18</v>
      </c>
      <c r="S101" s="214">
        <f>IF(P101&gt;0,'3. Finanšu-statistiskās konst.'!$C$33*'3. Finanšu-statistiskās konst.'!$C$6,0)</f>
        <v>1789.9</v>
      </c>
      <c r="T101" s="214">
        <f t="shared" si="73"/>
        <v>607.56353160611172</v>
      </c>
      <c r="U101" s="216">
        <f t="shared" si="74"/>
        <v>10936.143568910011</v>
      </c>
      <c r="V101" s="216">
        <f t="shared" si="75"/>
        <v>1822.6905948183351</v>
      </c>
      <c r="X101" s="215">
        <f>IF(AND($E101&gt;0,$F101&gt;0),'2. Datu ievade'!AI21,0)</f>
        <v>4</v>
      </c>
      <c r="Y101" s="216">
        <f t="shared" si="76"/>
        <v>1.482</v>
      </c>
      <c r="Z101" s="214">
        <f t="shared" si="77"/>
        <v>24</v>
      </c>
      <c r="AA101" s="214">
        <f>IF(X101&gt;0,'3. Finanšu-statistiskās konst.'!$C$34*'3. Finanšu-statistiskās konst.'!$C$6,0)</f>
        <v>0.247</v>
      </c>
      <c r="AB101" s="214">
        <f t="shared" si="78"/>
        <v>6.4539718332146528E-2</v>
      </c>
      <c r="AC101" s="216">
        <f t="shared" si="79"/>
        <v>1.5489532399715167</v>
      </c>
      <c r="AD101" s="214">
        <f t="shared" si="80"/>
        <v>0.25815887332858611</v>
      </c>
      <c r="AF101" s="215">
        <f>IF(AND($E101&gt;0,$F101&gt;0),'2. Datu ievade'!AJ21,0)</f>
        <v>0</v>
      </c>
      <c r="AG101" s="216">
        <f t="shared" si="81"/>
        <v>0</v>
      </c>
      <c r="AH101" s="214">
        <f t="shared" si="82"/>
        <v>0</v>
      </c>
      <c r="AI101" s="214">
        <f>IF(AF101&gt;0,'3. Finanšu-statistiskās konst.'!$C$35*'3. Finanšu-statistiskās konst.'!$C$6,0)</f>
        <v>0</v>
      </c>
      <c r="AJ101" s="214">
        <f t="shared" si="83"/>
        <v>0</v>
      </c>
      <c r="AK101" s="216">
        <f t="shared" si="84"/>
        <v>0</v>
      </c>
      <c r="AL101" s="214">
        <f t="shared" si="85"/>
        <v>0</v>
      </c>
      <c r="AN101" s="215">
        <f>IF(AND($E101&gt;0,$F101&gt;0),'2. Datu ievade'!AK21,0)</f>
        <v>7</v>
      </c>
      <c r="AO101" s="216">
        <f t="shared" si="86"/>
        <v>12536.16</v>
      </c>
      <c r="AP101" s="214">
        <f t="shared" si="87"/>
        <v>42</v>
      </c>
      <c r="AQ101" s="214">
        <f>IF(AN101&gt;0,'3. Finanšu-statistiskās konst.'!$C$36*'3. Finanšu-statistiskās konst.'!$C$6,0)</f>
        <v>2089.36</v>
      </c>
      <c r="AR101" s="214">
        <f t="shared" si="88"/>
        <v>345.68754115613018</v>
      </c>
      <c r="AS101" s="216">
        <f t="shared" si="89"/>
        <v>14518.876728557467</v>
      </c>
      <c r="AT101" s="214">
        <f t="shared" si="90"/>
        <v>2419.812788092911</v>
      </c>
      <c r="AV101" s="214">
        <f t="shared" si="91"/>
        <v>0</v>
      </c>
      <c r="AW101" s="214">
        <f>IF(AND($E101&gt;0,$F101&gt;0),'2. Datu ievade'!AL21,0)</f>
        <v>0</v>
      </c>
      <c r="AY101" s="214">
        <f t="shared" si="92"/>
        <v>0</v>
      </c>
      <c r="AZ101" s="214">
        <f>IF(AND($E101&gt;0,$F101&gt;0),'2. Datu ievade'!AM21,0)</f>
        <v>0</v>
      </c>
      <c r="BB101" s="214">
        <f t="shared" si="93"/>
        <v>0</v>
      </c>
      <c r="BC101" s="214">
        <f>IF(AND($E101&gt;0,$F101&gt;0),'2. Datu ievade'!AN21,0)</f>
        <v>0</v>
      </c>
    </row>
    <row r="102" spans="2:55" s="205" customFormat="1" x14ac:dyDescent="0.25">
      <c r="B102" s="328"/>
      <c r="C102" s="331"/>
      <c r="D102" s="156" t="str">
        <f>'2. Datu ievade'!D22</f>
        <v>vidēja vecuma un briestaudzes</v>
      </c>
      <c r="E102" s="213">
        <f>'2. Datu ievade'!E22</f>
        <v>1</v>
      </c>
      <c r="F102" s="214">
        <f>'2. Datu ievade'!H22</f>
        <v>6</v>
      </c>
      <c r="H102" s="215">
        <f>IF(AND($E102&gt;0,$F102&gt;0),'2. Datu ievade'!AG22,0)</f>
        <v>3</v>
      </c>
      <c r="I102" s="216">
        <f t="shared" si="66"/>
        <v>7.38</v>
      </c>
      <c r="J102" s="214">
        <f t="shared" si="67"/>
        <v>18</v>
      </c>
      <c r="K102" s="266">
        <f>IF(H102&gt;0,'3. Finanšu-statistiskās konst.'!C$31*'3. Finanšu-statistiskās konst.'!$C$6,0)</f>
        <v>1.23</v>
      </c>
      <c r="L102" s="214">
        <f t="shared" si="68"/>
        <v>0.81945260347129489</v>
      </c>
      <c r="M102" s="216">
        <f t="shared" si="69"/>
        <v>14.750146862483309</v>
      </c>
      <c r="N102" s="214">
        <f t="shared" si="70"/>
        <v>2.4583578104138848</v>
      </c>
      <c r="P102" s="215">
        <f>IF(AND($E102&gt;0,$F102&gt;0),'2. Datu ievade'!AH22,0)</f>
        <v>4</v>
      </c>
      <c r="Q102" s="216">
        <f t="shared" si="71"/>
        <v>10739.400000000001</v>
      </c>
      <c r="R102" s="214">
        <f t="shared" si="72"/>
        <v>24</v>
      </c>
      <c r="S102" s="214">
        <f>IF(P102&gt;0,'3. Finanšu-statistiskās konst.'!$C$33*'3. Finanšu-statistiskās konst.'!$C$6,0)</f>
        <v>1789.9</v>
      </c>
      <c r="T102" s="214">
        <f t="shared" si="73"/>
        <v>607.56353160611172</v>
      </c>
      <c r="U102" s="216">
        <f t="shared" si="74"/>
        <v>14581.524758546682</v>
      </c>
      <c r="V102" s="216">
        <f t="shared" si="75"/>
        <v>2430.2541264244469</v>
      </c>
      <c r="X102" s="215">
        <f>IF(AND($E102&gt;0,$F102&gt;0),'2. Datu ievade'!AI22,0)</f>
        <v>4</v>
      </c>
      <c r="Y102" s="216">
        <f t="shared" si="76"/>
        <v>1.482</v>
      </c>
      <c r="Z102" s="214">
        <f t="shared" si="77"/>
        <v>24</v>
      </c>
      <c r="AA102" s="214">
        <f>IF(X102&gt;0,'3. Finanšu-statistiskās konst.'!$C$34*'3. Finanšu-statistiskās konst.'!$C$6,0)</f>
        <v>0.247</v>
      </c>
      <c r="AB102" s="214">
        <f t="shared" si="78"/>
        <v>6.4539718332146528E-2</v>
      </c>
      <c r="AC102" s="216">
        <f t="shared" si="79"/>
        <v>1.5489532399715167</v>
      </c>
      <c r="AD102" s="214">
        <f t="shared" si="80"/>
        <v>0.25815887332858611</v>
      </c>
      <c r="AF102" s="215">
        <f>IF(AND($E102&gt;0,$F102&gt;0),'2. Datu ievade'!AJ22,0)</f>
        <v>1</v>
      </c>
      <c r="AG102" s="216">
        <f t="shared" si="81"/>
        <v>5.8860000000000001</v>
      </c>
      <c r="AH102" s="214">
        <f t="shared" si="82"/>
        <v>6</v>
      </c>
      <c r="AI102" s="214">
        <f>IF(AF102&gt;0,'3. Finanšu-statistiskās konst.'!$C$35*'3. Finanšu-statistiskās konst.'!$C$6,0)</f>
        <v>0.98099999999999998</v>
      </c>
      <c r="AJ102" s="214">
        <f t="shared" si="83"/>
        <v>0.55410951008645526</v>
      </c>
      <c r="AK102" s="216">
        <f t="shared" si="84"/>
        <v>3.3246570605187316</v>
      </c>
      <c r="AL102" s="214">
        <f t="shared" si="85"/>
        <v>0.55410951008645526</v>
      </c>
      <c r="AN102" s="215">
        <f>IF(AND($E102&gt;0,$F102&gt;0),'2. Datu ievade'!AK22,0)</f>
        <v>7</v>
      </c>
      <c r="AO102" s="216">
        <f t="shared" si="86"/>
        <v>12536.16</v>
      </c>
      <c r="AP102" s="214">
        <f t="shared" si="87"/>
        <v>42</v>
      </c>
      <c r="AQ102" s="214">
        <f>IF(AN102&gt;0,'3. Finanšu-statistiskās konst.'!$C$36*'3. Finanšu-statistiskās konst.'!$C$6,0)</f>
        <v>2089.36</v>
      </c>
      <c r="AR102" s="214">
        <f t="shared" si="88"/>
        <v>345.68754115613018</v>
      </c>
      <c r="AS102" s="216">
        <f t="shared" si="89"/>
        <v>14518.876728557467</v>
      </c>
      <c r="AT102" s="214">
        <f t="shared" si="90"/>
        <v>2419.812788092911</v>
      </c>
      <c r="AV102" s="214">
        <f t="shared" si="91"/>
        <v>0</v>
      </c>
      <c r="AW102" s="214">
        <f>IF(AND($E102&gt;0,$F102&gt;0),'2. Datu ievade'!AL22,0)</f>
        <v>0</v>
      </c>
      <c r="AY102" s="214">
        <f t="shared" si="92"/>
        <v>0</v>
      </c>
      <c r="AZ102" s="214">
        <f>IF(AND($E102&gt;0,$F102&gt;0),'2. Datu ievade'!AM22,0)</f>
        <v>0</v>
      </c>
      <c r="BB102" s="214">
        <f t="shared" si="93"/>
        <v>0</v>
      </c>
      <c r="BC102" s="214">
        <f>IF(AND($E102&gt;0,$F102&gt;0),'2. Datu ievade'!AN22,0)</f>
        <v>0</v>
      </c>
    </row>
    <row r="103" spans="2:55" s="205" customFormat="1" ht="14.25" customHeight="1" x14ac:dyDescent="0.25">
      <c r="B103" s="328"/>
      <c r="C103" s="331" t="str">
        <f>'2. Datu ievade'!C23</f>
        <v>Mežainas piejūras kāpas (biotops 2180)</v>
      </c>
      <c r="D103" s="156" t="str">
        <f>'2. Datu ievade'!D23</f>
        <v>pieaugusi un pāraugusi audze</v>
      </c>
      <c r="E103" s="213">
        <f>'2. Datu ievade'!E23</f>
        <v>1</v>
      </c>
      <c r="F103" s="214">
        <f>'2. Datu ievade'!H23</f>
        <v>7</v>
      </c>
      <c r="H103" s="215">
        <f>IF(AND($E103&gt;0,$F103&gt;0),'2. Datu ievade'!AG23,0)</f>
        <v>3</v>
      </c>
      <c r="I103" s="216">
        <f t="shared" si="66"/>
        <v>8.61</v>
      </c>
      <c r="J103" s="214">
        <f t="shared" si="67"/>
        <v>21</v>
      </c>
      <c r="K103" s="266">
        <f>IF(H103&gt;0,'3. Finanšu-statistiskās konst.'!C$31*'3. Finanšu-statistiskās konst.'!$C$6,0)</f>
        <v>1.23</v>
      </c>
      <c r="L103" s="214">
        <f t="shared" si="68"/>
        <v>0.81945260347129489</v>
      </c>
      <c r="M103" s="216">
        <f t="shared" si="69"/>
        <v>17.208504672897192</v>
      </c>
      <c r="N103" s="214">
        <f t="shared" si="70"/>
        <v>2.4583578104138843</v>
      </c>
      <c r="P103" s="215">
        <f>IF(AND($E103&gt;0,$F103&gt;0),'2. Datu ievade'!AH23,0)</f>
        <v>4</v>
      </c>
      <c r="Q103" s="216">
        <f t="shared" si="71"/>
        <v>12529.300000000001</v>
      </c>
      <c r="R103" s="214">
        <f t="shared" si="72"/>
        <v>28</v>
      </c>
      <c r="S103" s="214">
        <f>IF(P103&gt;0,'3. Finanšu-statistiskās konst.'!$C$33*'3. Finanšu-statistiskās konst.'!$C$6,0)</f>
        <v>1789.9</v>
      </c>
      <c r="T103" s="214">
        <f t="shared" si="73"/>
        <v>607.56353160611172</v>
      </c>
      <c r="U103" s="216">
        <f t="shared" si="74"/>
        <v>17011.778884971129</v>
      </c>
      <c r="V103" s="216">
        <f t="shared" si="75"/>
        <v>2430.2541264244469</v>
      </c>
      <c r="X103" s="215">
        <f>IF(AND($E103&gt;0,$F103&gt;0),'2. Datu ievade'!AI23,0)</f>
        <v>4</v>
      </c>
      <c r="Y103" s="216">
        <f t="shared" si="76"/>
        <v>1.7290000000000001</v>
      </c>
      <c r="Z103" s="214">
        <f t="shared" si="77"/>
        <v>28</v>
      </c>
      <c r="AA103" s="214">
        <f>IF(X103&gt;0,'3. Finanšu-statistiskās konst.'!$C$34*'3. Finanšu-statistiskās konst.'!$C$6,0)</f>
        <v>0.247</v>
      </c>
      <c r="AB103" s="214">
        <f t="shared" si="78"/>
        <v>6.4539718332146528E-2</v>
      </c>
      <c r="AC103" s="216">
        <f t="shared" si="79"/>
        <v>1.8071121133001027</v>
      </c>
      <c r="AD103" s="214">
        <f t="shared" si="80"/>
        <v>0.25815887332858611</v>
      </c>
      <c r="AF103" s="215">
        <f>IF(AND($E103&gt;0,$F103&gt;0),'2. Datu ievade'!AJ23,0)</f>
        <v>0</v>
      </c>
      <c r="AG103" s="216">
        <f t="shared" si="81"/>
        <v>0</v>
      </c>
      <c r="AH103" s="214">
        <f t="shared" si="82"/>
        <v>0</v>
      </c>
      <c r="AI103" s="214">
        <f>IF(AF103&gt;0,'3. Finanšu-statistiskās konst.'!$C$35*'3. Finanšu-statistiskās konst.'!$C$6,0)</f>
        <v>0</v>
      </c>
      <c r="AJ103" s="214">
        <f t="shared" si="83"/>
        <v>0</v>
      </c>
      <c r="AK103" s="216">
        <f t="shared" si="84"/>
        <v>0</v>
      </c>
      <c r="AL103" s="214">
        <f t="shared" si="85"/>
        <v>0</v>
      </c>
      <c r="AN103" s="215">
        <f>IF(AND($E103&gt;0,$F103&gt;0),'2. Datu ievade'!AK23,0)</f>
        <v>7</v>
      </c>
      <c r="AO103" s="216">
        <f t="shared" si="86"/>
        <v>14625.52</v>
      </c>
      <c r="AP103" s="214">
        <f t="shared" si="87"/>
        <v>49</v>
      </c>
      <c r="AQ103" s="214">
        <f>IF(AN103&gt;0,'3. Finanšu-statistiskās konst.'!$C$36*'3. Finanšu-statistiskās konst.'!$C$6,0)</f>
        <v>2089.36</v>
      </c>
      <c r="AR103" s="214">
        <f t="shared" si="88"/>
        <v>345.68754115613018</v>
      </c>
      <c r="AS103" s="216">
        <f t="shared" si="89"/>
        <v>16938.689516650378</v>
      </c>
      <c r="AT103" s="214">
        <f t="shared" si="90"/>
        <v>2419.812788092911</v>
      </c>
      <c r="AV103" s="214">
        <f t="shared" si="91"/>
        <v>0</v>
      </c>
      <c r="AW103" s="214">
        <f>IF(AND($E103&gt;0,$F103&gt;0),'2. Datu ievade'!AL23,0)</f>
        <v>0</v>
      </c>
      <c r="AY103" s="214">
        <f t="shared" si="92"/>
        <v>0</v>
      </c>
      <c r="AZ103" s="214">
        <f>IF(AND($E103&gt;0,$F103&gt;0),'2. Datu ievade'!AM23,0)</f>
        <v>0</v>
      </c>
      <c r="BB103" s="214">
        <f t="shared" si="93"/>
        <v>0</v>
      </c>
      <c r="BC103" s="214">
        <f>IF(AND($E103&gt;0,$F103&gt;0),'2. Datu ievade'!AN23,0)</f>
        <v>0</v>
      </c>
    </row>
    <row r="104" spans="2:55" s="205" customFormat="1" x14ac:dyDescent="0.25">
      <c r="B104" s="328"/>
      <c r="C104" s="331"/>
      <c r="D104" s="156" t="str">
        <f>'2. Datu ievade'!D24</f>
        <v>vidēja vecuma un briestaudzes</v>
      </c>
      <c r="E104" s="213">
        <f>'2. Datu ievade'!E24</f>
        <v>1</v>
      </c>
      <c r="F104" s="214">
        <f>'2. Datu ievade'!H24</f>
        <v>12</v>
      </c>
      <c r="H104" s="215">
        <f>IF(AND($E104&gt;0,$F104&gt;0),'2. Datu ievade'!AG24,0)</f>
        <v>2</v>
      </c>
      <c r="I104" s="216">
        <f t="shared" si="66"/>
        <v>14.76</v>
      </c>
      <c r="J104" s="214">
        <f t="shared" si="67"/>
        <v>24</v>
      </c>
      <c r="K104" s="266">
        <f>IF(H104&gt;0,'3. Finanšu-statistiskās konst.'!C$31*'3. Finanšu-statistiskās konst.'!$C$6,0)</f>
        <v>1.23</v>
      </c>
      <c r="L104" s="214">
        <f t="shared" si="68"/>
        <v>0.81945260347129489</v>
      </c>
      <c r="M104" s="216">
        <f t="shared" si="69"/>
        <v>19.666862483311078</v>
      </c>
      <c r="N104" s="214">
        <f t="shared" si="70"/>
        <v>1.6389052069425898</v>
      </c>
      <c r="P104" s="215">
        <f>IF(AND($E104&gt;0,$F104&gt;0),'2. Datu ievade'!AH24,0)</f>
        <v>4</v>
      </c>
      <c r="Q104" s="216">
        <f t="shared" si="71"/>
        <v>21478.800000000003</v>
      </c>
      <c r="R104" s="214">
        <f t="shared" si="72"/>
        <v>48</v>
      </c>
      <c r="S104" s="214">
        <f>IF(P104&gt;0,'3. Finanšu-statistiskās konst.'!$C$33*'3. Finanšu-statistiskās konst.'!$C$6,0)</f>
        <v>1789.9</v>
      </c>
      <c r="T104" s="214">
        <f t="shared" si="73"/>
        <v>607.56353160611172</v>
      </c>
      <c r="U104" s="216">
        <f t="shared" si="74"/>
        <v>29163.049517093365</v>
      </c>
      <c r="V104" s="216">
        <f t="shared" si="75"/>
        <v>2430.2541264244469</v>
      </c>
      <c r="X104" s="215">
        <f>IF(AND($E104&gt;0,$F104&gt;0),'2. Datu ievade'!AI24,0)</f>
        <v>4</v>
      </c>
      <c r="Y104" s="216">
        <f t="shared" si="76"/>
        <v>2.964</v>
      </c>
      <c r="Z104" s="214">
        <f t="shared" si="77"/>
        <v>48</v>
      </c>
      <c r="AA104" s="214">
        <f>IF(X104&gt;0,'3. Finanšu-statistiskās konst.'!$C$34*'3. Finanšu-statistiskās konst.'!$C$6,0)</f>
        <v>0.247</v>
      </c>
      <c r="AB104" s="214">
        <f t="shared" si="78"/>
        <v>6.4539718332146528E-2</v>
      </c>
      <c r="AC104" s="216">
        <f t="shared" si="79"/>
        <v>3.0979064799430334</v>
      </c>
      <c r="AD104" s="214">
        <f t="shared" si="80"/>
        <v>0.25815887332858611</v>
      </c>
      <c r="AF104" s="215">
        <f>IF(AND($E104&gt;0,$F104&gt;0),'2. Datu ievade'!AJ24,0)</f>
        <v>1</v>
      </c>
      <c r="AG104" s="216">
        <f t="shared" si="81"/>
        <v>11.772</v>
      </c>
      <c r="AH104" s="214">
        <f t="shared" si="82"/>
        <v>12</v>
      </c>
      <c r="AI104" s="214">
        <f>IF(AF104&gt;0,'3. Finanšu-statistiskās konst.'!$C$35*'3. Finanšu-statistiskās konst.'!$C$6,0)</f>
        <v>0.98099999999999998</v>
      </c>
      <c r="AJ104" s="214">
        <f t="shared" si="83"/>
        <v>0.55410951008645526</v>
      </c>
      <c r="AK104" s="216">
        <f t="shared" si="84"/>
        <v>6.6493141210374631</v>
      </c>
      <c r="AL104" s="214">
        <f t="shared" si="85"/>
        <v>0.55410951008645526</v>
      </c>
      <c r="AN104" s="215">
        <f>IF(AND($E104&gt;0,$F104&gt;0),'2. Datu ievade'!AK24,0)</f>
        <v>8</v>
      </c>
      <c r="AO104" s="216">
        <f t="shared" si="86"/>
        <v>25072.32</v>
      </c>
      <c r="AP104" s="214">
        <f t="shared" si="87"/>
        <v>96</v>
      </c>
      <c r="AQ104" s="214">
        <f>IF(AN104&gt;0,'3. Finanšu-statistiskās konst.'!$C$36*'3. Finanšu-statistiskās konst.'!$C$6,0)</f>
        <v>2089.36</v>
      </c>
      <c r="AR104" s="214">
        <f t="shared" si="88"/>
        <v>345.68754115613018</v>
      </c>
      <c r="AS104" s="216">
        <f t="shared" si="89"/>
        <v>33186.003950988495</v>
      </c>
      <c r="AT104" s="214">
        <f t="shared" si="90"/>
        <v>2765.5003292490414</v>
      </c>
      <c r="AV104" s="214">
        <f t="shared" si="91"/>
        <v>0</v>
      </c>
      <c r="AW104" s="214">
        <f>IF(AND($E104&gt;0,$F104&gt;0),'2. Datu ievade'!AL24,0)</f>
        <v>0</v>
      </c>
      <c r="AY104" s="214">
        <f t="shared" si="92"/>
        <v>0</v>
      </c>
      <c r="AZ104" s="214">
        <f>IF(AND($E104&gt;0,$F104&gt;0),'2. Datu ievade'!AM24,0)</f>
        <v>0</v>
      </c>
      <c r="BB104" s="214">
        <f t="shared" si="93"/>
        <v>0</v>
      </c>
      <c r="BC104" s="214">
        <f>IF(AND($E104&gt;0,$F104&gt;0),'2. Datu ievade'!AN24,0)</f>
        <v>0</v>
      </c>
    </row>
    <row r="105" spans="2:55" s="205" customFormat="1" ht="14.25" customHeight="1" x14ac:dyDescent="0.25">
      <c r="B105" s="328"/>
      <c r="C105" s="330" t="str">
        <f>'2. Datu ievade'!C25:D25</f>
        <v>Lietotāja definēta papildus ģeotelpiskā vienība (citi meža biotopi un/vai meža tipi)</v>
      </c>
      <c r="D105" s="326"/>
      <c r="E105" s="213">
        <f>'2. Datu ievade'!E25</f>
        <v>0</v>
      </c>
      <c r="F105" s="214">
        <f>'2. Datu ievade'!H25</f>
        <v>0</v>
      </c>
      <c r="H105" s="215">
        <f>IF(AND($E105&gt;0,$F105&gt;0),'2. Datu ievade'!AG25,0)</f>
        <v>0</v>
      </c>
      <c r="I105" s="216">
        <f t="shared" si="66"/>
        <v>0</v>
      </c>
      <c r="J105" s="214">
        <f t="shared" si="67"/>
        <v>0</v>
      </c>
      <c r="K105" s="266">
        <f>IF(H105&gt;0,'3. Finanšu-statistiskās konst.'!C$31*'3. Finanšu-statistiskās konst.'!$C$6,0)</f>
        <v>0</v>
      </c>
      <c r="L105" s="214">
        <f t="shared" si="68"/>
        <v>0</v>
      </c>
      <c r="M105" s="216">
        <f t="shared" si="69"/>
        <v>0</v>
      </c>
      <c r="N105" s="214">
        <f t="shared" si="70"/>
        <v>0</v>
      </c>
      <c r="P105" s="215">
        <f>IF(AND($E105&gt;0,$F105&gt;0),'2. Datu ievade'!AH25,0)</f>
        <v>0</v>
      </c>
      <c r="Q105" s="216">
        <f t="shared" si="71"/>
        <v>0</v>
      </c>
      <c r="R105" s="214">
        <f t="shared" si="72"/>
        <v>0</v>
      </c>
      <c r="S105" s="214">
        <f>IF(P105&gt;0,'3. Finanšu-statistiskās konst.'!$C$33*'3. Finanšu-statistiskās konst.'!$C$6,0)</f>
        <v>0</v>
      </c>
      <c r="T105" s="214">
        <f t="shared" si="73"/>
        <v>0</v>
      </c>
      <c r="U105" s="216">
        <f t="shared" si="74"/>
        <v>0</v>
      </c>
      <c r="V105" s="216">
        <f t="shared" si="75"/>
        <v>0</v>
      </c>
      <c r="X105" s="215">
        <f>IF(AND($E105&gt;0,$F105&gt;0),'2. Datu ievade'!AI25,0)</f>
        <v>0</v>
      </c>
      <c r="Y105" s="216">
        <f t="shared" si="76"/>
        <v>0</v>
      </c>
      <c r="Z105" s="214">
        <f t="shared" si="77"/>
        <v>0</v>
      </c>
      <c r="AA105" s="214">
        <f>IF(X105&gt;0,'3. Finanšu-statistiskās konst.'!$C$34*'3. Finanšu-statistiskās konst.'!$C$6,0)</f>
        <v>0</v>
      </c>
      <c r="AB105" s="214">
        <f t="shared" si="78"/>
        <v>0</v>
      </c>
      <c r="AC105" s="216">
        <f t="shared" si="79"/>
        <v>0</v>
      </c>
      <c r="AD105" s="214">
        <f t="shared" si="80"/>
        <v>0</v>
      </c>
      <c r="AF105" s="215">
        <f>IF(AND($E105&gt;0,$F105&gt;0),'2. Datu ievade'!AJ25,0)</f>
        <v>0</v>
      </c>
      <c r="AG105" s="216">
        <f t="shared" si="81"/>
        <v>0</v>
      </c>
      <c r="AH105" s="214">
        <f t="shared" si="82"/>
        <v>0</v>
      </c>
      <c r="AI105" s="214">
        <f>IF(AF105&gt;0,'3. Finanšu-statistiskās konst.'!$C$35*'3. Finanšu-statistiskās konst.'!$C$6,0)</f>
        <v>0</v>
      </c>
      <c r="AJ105" s="214">
        <f t="shared" si="83"/>
        <v>0</v>
      </c>
      <c r="AK105" s="216">
        <f t="shared" si="84"/>
        <v>0</v>
      </c>
      <c r="AL105" s="214">
        <f t="shared" si="85"/>
        <v>0</v>
      </c>
      <c r="AN105" s="215">
        <f>IF(AND($E105&gt;0,$F105&gt;0),'2. Datu ievade'!AK25,0)</f>
        <v>0</v>
      </c>
      <c r="AO105" s="216">
        <f t="shared" si="86"/>
        <v>0</v>
      </c>
      <c r="AP105" s="214">
        <f t="shared" si="87"/>
        <v>0</v>
      </c>
      <c r="AQ105" s="214">
        <f>IF(AN105&gt;0,'3. Finanšu-statistiskās konst.'!$C$36*'3. Finanšu-statistiskās konst.'!$C$6,0)</f>
        <v>0</v>
      </c>
      <c r="AR105" s="214">
        <f t="shared" si="88"/>
        <v>0</v>
      </c>
      <c r="AS105" s="216">
        <f t="shared" si="89"/>
        <v>0</v>
      </c>
      <c r="AT105" s="214">
        <f t="shared" si="90"/>
        <v>0</v>
      </c>
      <c r="AV105" s="214">
        <f t="shared" si="91"/>
        <v>0</v>
      </c>
      <c r="AW105" s="214">
        <f>IF(AND($E105&gt;0,$F105&gt;0),'2. Datu ievade'!AL25,0)</f>
        <v>0</v>
      </c>
      <c r="AY105" s="214">
        <f t="shared" si="92"/>
        <v>0</v>
      </c>
      <c r="AZ105" s="214">
        <f>IF(AND($E105&gt;0,$F105&gt;0),'2. Datu ievade'!AM25,0)</f>
        <v>0</v>
      </c>
      <c r="BB105" s="214">
        <f t="shared" si="93"/>
        <v>0</v>
      </c>
      <c r="BC105" s="214">
        <f>IF(AND($E105&gt;0,$F105&gt;0),'2. Datu ievade'!AN25,0)</f>
        <v>0</v>
      </c>
    </row>
    <row r="106" spans="2:55" s="205" customFormat="1" ht="14.25" customHeight="1" x14ac:dyDescent="0.25">
      <c r="B106" s="328"/>
      <c r="C106" s="330" t="str">
        <f>'2. Datu ievade'!C26:D26</f>
        <v>Lietotāja definēta papildus ģeotelpiskā vienība (citi meža biotopi un/vai meža tipi)</v>
      </c>
      <c r="D106" s="326"/>
      <c r="E106" s="213">
        <f>'2. Datu ievade'!E26</f>
        <v>0</v>
      </c>
      <c r="F106" s="214">
        <f>'2. Datu ievade'!H26</f>
        <v>0</v>
      </c>
      <c r="H106" s="215">
        <f>IF(AND($E106&gt;0,$F106&gt;0),'2. Datu ievade'!AG26,0)</f>
        <v>0</v>
      </c>
      <c r="I106" s="216">
        <f t="shared" si="66"/>
        <v>0</v>
      </c>
      <c r="J106" s="214">
        <f t="shared" si="67"/>
        <v>0</v>
      </c>
      <c r="K106" s="266">
        <f>IF(H106&gt;0,'3. Finanšu-statistiskās konst.'!C$31*'3. Finanšu-statistiskās konst.'!$C$6,0)</f>
        <v>0</v>
      </c>
      <c r="L106" s="214">
        <f t="shared" si="68"/>
        <v>0</v>
      </c>
      <c r="M106" s="216">
        <f t="shared" si="69"/>
        <v>0</v>
      </c>
      <c r="N106" s="214">
        <f t="shared" si="70"/>
        <v>0</v>
      </c>
      <c r="P106" s="215">
        <f>IF(AND($E106&gt;0,$F106&gt;0),'2. Datu ievade'!AH26,0)</f>
        <v>0</v>
      </c>
      <c r="Q106" s="216">
        <f t="shared" si="71"/>
        <v>0</v>
      </c>
      <c r="R106" s="214">
        <f t="shared" si="72"/>
        <v>0</v>
      </c>
      <c r="S106" s="214">
        <f>IF(P106&gt;0,'3. Finanšu-statistiskās konst.'!$C$33*'3. Finanšu-statistiskās konst.'!$C$6,0)</f>
        <v>0</v>
      </c>
      <c r="T106" s="214">
        <f t="shared" si="73"/>
        <v>0</v>
      </c>
      <c r="U106" s="216">
        <f t="shared" si="74"/>
        <v>0</v>
      </c>
      <c r="V106" s="216">
        <f t="shared" si="75"/>
        <v>0</v>
      </c>
      <c r="X106" s="215">
        <f>IF(AND($E106&gt;0,$F106&gt;0),'2. Datu ievade'!AI26,0)</f>
        <v>0</v>
      </c>
      <c r="Y106" s="216">
        <f t="shared" si="76"/>
        <v>0</v>
      </c>
      <c r="Z106" s="214">
        <f t="shared" si="77"/>
        <v>0</v>
      </c>
      <c r="AA106" s="214">
        <f>IF(X106&gt;0,'3. Finanšu-statistiskās konst.'!$C$34*'3. Finanšu-statistiskās konst.'!$C$6,0)</f>
        <v>0</v>
      </c>
      <c r="AB106" s="214">
        <f t="shared" si="78"/>
        <v>0</v>
      </c>
      <c r="AC106" s="216">
        <f t="shared" si="79"/>
        <v>0</v>
      </c>
      <c r="AD106" s="214">
        <f t="shared" si="80"/>
        <v>0</v>
      </c>
      <c r="AF106" s="215">
        <f>IF(AND($E106&gt;0,$F106&gt;0),'2. Datu ievade'!AJ26,0)</f>
        <v>0</v>
      </c>
      <c r="AG106" s="216">
        <f t="shared" si="81"/>
        <v>0</v>
      </c>
      <c r="AH106" s="214">
        <f t="shared" si="82"/>
        <v>0</v>
      </c>
      <c r="AI106" s="214">
        <f>IF(AF106&gt;0,'3. Finanšu-statistiskās konst.'!$C$35*'3. Finanšu-statistiskās konst.'!$C$6,0)</f>
        <v>0</v>
      </c>
      <c r="AJ106" s="214">
        <f t="shared" si="83"/>
        <v>0</v>
      </c>
      <c r="AK106" s="216">
        <f t="shared" si="84"/>
        <v>0</v>
      </c>
      <c r="AL106" s="214">
        <f t="shared" si="85"/>
        <v>0</v>
      </c>
      <c r="AN106" s="215">
        <f>IF(AND($E106&gt;0,$F106&gt;0),'2. Datu ievade'!AK26,0)</f>
        <v>0</v>
      </c>
      <c r="AO106" s="216">
        <f t="shared" si="86"/>
        <v>0</v>
      </c>
      <c r="AP106" s="214">
        <f t="shared" si="87"/>
        <v>0</v>
      </c>
      <c r="AQ106" s="214">
        <f>IF(AN106&gt;0,'3. Finanšu-statistiskās konst.'!$C$36*'3. Finanšu-statistiskās konst.'!$C$6,0)</f>
        <v>0</v>
      </c>
      <c r="AR106" s="214">
        <f t="shared" si="88"/>
        <v>0</v>
      </c>
      <c r="AS106" s="216">
        <f t="shared" si="89"/>
        <v>0</v>
      </c>
      <c r="AT106" s="214">
        <f t="shared" si="90"/>
        <v>0</v>
      </c>
      <c r="AV106" s="214">
        <f t="shared" si="91"/>
        <v>0</v>
      </c>
      <c r="AW106" s="214">
        <f>IF(AND($E106&gt;0,$F106&gt;0),'2. Datu ievade'!AL26,0)</f>
        <v>0</v>
      </c>
      <c r="AY106" s="214">
        <f t="shared" si="92"/>
        <v>0</v>
      </c>
      <c r="AZ106" s="214">
        <f>IF(AND($E106&gt;0,$F106&gt;0),'2. Datu ievade'!AM26,0)</f>
        <v>0</v>
      </c>
      <c r="BB106" s="214">
        <f t="shared" si="93"/>
        <v>0</v>
      </c>
      <c r="BC106" s="214">
        <f>IF(AND($E106&gt;0,$F106&gt;0),'2. Datu ievade'!AN26,0)</f>
        <v>0</v>
      </c>
    </row>
    <row r="107" spans="2:55" s="205" customFormat="1" ht="14.25" customHeight="1" x14ac:dyDescent="0.25">
      <c r="B107" s="329" t="str">
        <f>'2. Datu ievade'!B28:D28</f>
        <v>Ruderāli zālāji</v>
      </c>
      <c r="C107" s="330" t="str">
        <f>'2. Datu ievade'!C27:D27</f>
        <v>Lietotāja definēta papildus ģeotelpiskā vienība (citi meža biotopi un/vai meža tipi)</v>
      </c>
      <c r="D107" s="326"/>
      <c r="E107" s="213">
        <f>'2. Datu ievade'!E27</f>
        <v>0</v>
      </c>
      <c r="F107" s="214">
        <f>'2. Datu ievade'!H27</f>
        <v>0</v>
      </c>
      <c r="H107" s="215">
        <f>IF(AND($E107&gt;0,$F107&gt;0),'2. Datu ievade'!AG27,0)</f>
        <v>0</v>
      </c>
      <c r="I107" s="216">
        <f t="shared" si="66"/>
        <v>0</v>
      </c>
      <c r="J107" s="214">
        <f t="shared" si="67"/>
        <v>0</v>
      </c>
      <c r="K107" s="266">
        <f>IF(H107&gt;0,'3. Finanšu-statistiskās konst.'!C$31*'3. Finanšu-statistiskās konst.'!$C$6,0)</f>
        <v>0</v>
      </c>
      <c r="L107" s="214">
        <f t="shared" si="68"/>
        <v>0</v>
      </c>
      <c r="M107" s="216">
        <f t="shared" si="69"/>
        <v>0</v>
      </c>
      <c r="N107" s="214">
        <f t="shared" si="70"/>
        <v>0</v>
      </c>
      <c r="P107" s="215">
        <f>IF(AND($E107&gt;0,$F107&gt;0),'2. Datu ievade'!AH27,0)</f>
        <v>0</v>
      </c>
      <c r="Q107" s="216">
        <f t="shared" si="71"/>
        <v>0</v>
      </c>
      <c r="R107" s="214">
        <f t="shared" si="72"/>
        <v>0</v>
      </c>
      <c r="S107" s="214">
        <f>IF(P107&gt;0,'3. Finanšu-statistiskās konst.'!$C$33*'3. Finanšu-statistiskās konst.'!$C$6,0)</f>
        <v>0</v>
      </c>
      <c r="T107" s="214">
        <f t="shared" si="73"/>
        <v>0</v>
      </c>
      <c r="U107" s="216">
        <f t="shared" si="74"/>
        <v>0</v>
      </c>
      <c r="V107" s="216">
        <f t="shared" si="75"/>
        <v>0</v>
      </c>
      <c r="X107" s="215">
        <f>IF(AND($E107&gt;0,$F107&gt;0),'2. Datu ievade'!AI27,0)</f>
        <v>0</v>
      </c>
      <c r="Y107" s="216">
        <f t="shared" si="76"/>
        <v>0</v>
      </c>
      <c r="Z107" s="214">
        <f t="shared" si="77"/>
        <v>0</v>
      </c>
      <c r="AA107" s="214">
        <f>IF(X107&gt;0,'3. Finanšu-statistiskās konst.'!$C$34*'3. Finanšu-statistiskās konst.'!$C$6,0)</f>
        <v>0</v>
      </c>
      <c r="AB107" s="214">
        <f t="shared" si="78"/>
        <v>0</v>
      </c>
      <c r="AC107" s="216">
        <f t="shared" si="79"/>
        <v>0</v>
      </c>
      <c r="AD107" s="214">
        <f t="shared" si="80"/>
        <v>0</v>
      </c>
      <c r="AF107" s="215">
        <f>IF(AND($E107&gt;0,$F107&gt;0),'2. Datu ievade'!AJ27,0)</f>
        <v>0</v>
      </c>
      <c r="AG107" s="216">
        <f t="shared" si="81"/>
        <v>0</v>
      </c>
      <c r="AH107" s="214">
        <f t="shared" si="82"/>
        <v>0</v>
      </c>
      <c r="AI107" s="214">
        <f>IF(AF107&gt;0,'3. Finanšu-statistiskās konst.'!$C$35*'3. Finanšu-statistiskās konst.'!$C$6,0)</f>
        <v>0</v>
      </c>
      <c r="AJ107" s="214">
        <f t="shared" si="83"/>
        <v>0</v>
      </c>
      <c r="AK107" s="216">
        <f t="shared" si="84"/>
        <v>0</v>
      </c>
      <c r="AL107" s="214">
        <f t="shared" si="85"/>
        <v>0</v>
      </c>
      <c r="AN107" s="215">
        <f>IF(AND($E107&gt;0,$F107&gt;0),'2. Datu ievade'!AK27,0)</f>
        <v>0</v>
      </c>
      <c r="AO107" s="216">
        <f t="shared" si="86"/>
        <v>0</v>
      </c>
      <c r="AP107" s="214">
        <f t="shared" si="87"/>
        <v>0</v>
      </c>
      <c r="AQ107" s="214">
        <f>IF(AN107&gt;0,'3. Finanšu-statistiskās konst.'!$C$36*'3. Finanšu-statistiskās konst.'!$C$6,0)</f>
        <v>0</v>
      </c>
      <c r="AR107" s="214">
        <f t="shared" si="88"/>
        <v>0</v>
      </c>
      <c r="AS107" s="216">
        <f t="shared" si="89"/>
        <v>0</v>
      </c>
      <c r="AT107" s="214">
        <f t="shared" si="90"/>
        <v>0</v>
      </c>
      <c r="AV107" s="214">
        <f t="shared" si="91"/>
        <v>0</v>
      </c>
      <c r="AW107" s="214">
        <f>IF(AND($E107&gt;0,$F107&gt;0),'2. Datu ievade'!AL27,0)</f>
        <v>0</v>
      </c>
      <c r="AY107" s="214">
        <f t="shared" si="92"/>
        <v>0</v>
      </c>
      <c r="AZ107" s="214">
        <f>IF(AND($E107&gt;0,$F107&gt;0),'2. Datu ievade'!AM27,0)</f>
        <v>0</v>
      </c>
      <c r="BB107" s="214">
        <f t="shared" si="93"/>
        <v>0</v>
      </c>
      <c r="BC107" s="214">
        <f>IF(AND($E107&gt;0,$F107&gt;0),'2. Datu ievade'!AN27,0)</f>
        <v>0</v>
      </c>
    </row>
    <row r="108" spans="2:55" s="205" customFormat="1" ht="14.25" customHeight="1" x14ac:dyDescent="0.25">
      <c r="B108" s="296" t="str">
        <f>'2. Datu ievade'!B28:D28</f>
        <v>Ruderāli zālāji</v>
      </c>
      <c r="C108" s="333">
        <f>'2. Datu ievade'!B28:D28</f>
        <v>0</v>
      </c>
      <c r="D108" s="297"/>
      <c r="E108" s="213">
        <f>'2. Datu ievade'!E28</f>
        <v>1</v>
      </c>
      <c r="F108" s="214">
        <f>'2. Datu ievade'!H28</f>
        <v>2</v>
      </c>
      <c r="H108" s="215">
        <f>IF(AND($E108&gt;0,$F108&gt;0),'2. Datu ievade'!AG28,0)</f>
        <v>1</v>
      </c>
      <c r="I108" s="216">
        <f t="shared" si="66"/>
        <v>2.46</v>
      </c>
      <c r="J108" s="214">
        <f t="shared" si="67"/>
        <v>2</v>
      </c>
      <c r="K108" s="266">
        <f>IF(H108&gt;0,'3. Finanšu-statistiskās konst.'!C$31*'3. Finanšu-statistiskās konst.'!$C$6,0)</f>
        <v>1.23</v>
      </c>
      <c r="L108" s="214">
        <f t="shared" si="68"/>
        <v>0.81945260347129489</v>
      </c>
      <c r="M108" s="216">
        <f t="shared" si="69"/>
        <v>1.6389052069425898</v>
      </c>
      <c r="N108" s="214">
        <f t="shared" si="70"/>
        <v>0.81945260347129489</v>
      </c>
      <c r="P108" s="215">
        <f>IF(AND($E108&gt;0,$F108&gt;0),'2. Datu ievade'!AH28,0)</f>
        <v>2</v>
      </c>
      <c r="Q108" s="216">
        <f t="shared" si="71"/>
        <v>3579.8</v>
      </c>
      <c r="R108" s="214">
        <f t="shared" si="72"/>
        <v>4</v>
      </c>
      <c r="S108" s="214">
        <f>IF(P108&gt;0,'3. Finanšu-statistiskās konst.'!$C$33*'3. Finanšu-statistiskās konst.'!$C$6,0)</f>
        <v>1789.9</v>
      </c>
      <c r="T108" s="214">
        <f t="shared" si="73"/>
        <v>607.56353160611172</v>
      </c>
      <c r="U108" s="216">
        <f t="shared" si="74"/>
        <v>2430.2541264244469</v>
      </c>
      <c r="V108" s="216">
        <f t="shared" si="75"/>
        <v>1215.1270632122234</v>
      </c>
      <c r="X108" s="215">
        <f>IF(AND($E108&gt;0,$F108&gt;0),'2. Datu ievade'!AI28,0)</f>
        <v>2</v>
      </c>
      <c r="Y108" s="216">
        <f t="shared" si="76"/>
        <v>0.49399999999999999</v>
      </c>
      <c r="Z108" s="214">
        <f t="shared" si="77"/>
        <v>4</v>
      </c>
      <c r="AA108" s="214">
        <f>IF(X108&gt;0,'3. Finanšu-statistiskās konst.'!$C$34*'3. Finanšu-statistiskās konst.'!$C$6,0)</f>
        <v>0.247</v>
      </c>
      <c r="AB108" s="214">
        <f t="shared" si="78"/>
        <v>6.4539718332146528E-2</v>
      </c>
      <c r="AC108" s="216">
        <f t="shared" si="79"/>
        <v>0.25815887332858611</v>
      </c>
      <c r="AD108" s="214">
        <f t="shared" si="80"/>
        <v>0.12907943666429306</v>
      </c>
      <c r="AF108" s="215">
        <f>IF(AND($E108&gt;0,$F108&gt;0),'2. Datu ievade'!AJ28,0)</f>
        <v>0</v>
      </c>
      <c r="AG108" s="216">
        <f t="shared" si="81"/>
        <v>0</v>
      </c>
      <c r="AH108" s="214">
        <f t="shared" si="82"/>
        <v>0</v>
      </c>
      <c r="AI108" s="214">
        <f>IF(AF108&gt;0,'3. Finanšu-statistiskās konst.'!$C$35*'3. Finanšu-statistiskās konst.'!$C$6,0)</f>
        <v>0</v>
      </c>
      <c r="AJ108" s="214">
        <f t="shared" si="83"/>
        <v>0</v>
      </c>
      <c r="AK108" s="216">
        <f t="shared" si="84"/>
        <v>0</v>
      </c>
      <c r="AL108" s="214">
        <f t="shared" si="85"/>
        <v>0</v>
      </c>
      <c r="AN108" s="215">
        <f>IF(AND($E108&gt;0,$F108&gt;0),'2. Datu ievade'!AK28,0)</f>
        <v>3</v>
      </c>
      <c r="AO108" s="216">
        <f t="shared" si="86"/>
        <v>4178.72</v>
      </c>
      <c r="AP108" s="214">
        <f t="shared" si="87"/>
        <v>6</v>
      </c>
      <c r="AQ108" s="214">
        <f>IF(AN108&gt;0,'3. Finanšu-statistiskās konst.'!$C$36*'3. Finanšu-statistiskās konst.'!$C$6,0)</f>
        <v>2089.36</v>
      </c>
      <c r="AR108" s="214">
        <f t="shared" si="88"/>
        <v>345.68754115613018</v>
      </c>
      <c r="AS108" s="216">
        <f t="shared" si="89"/>
        <v>2074.125246936781</v>
      </c>
      <c r="AT108" s="214">
        <f t="shared" si="90"/>
        <v>1037.0626234683905</v>
      </c>
      <c r="AV108" s="214">
        <f t="shared" si="91"/>
        <v>0</v>
      </c>
      <c r="AW108" s="214">
        <f>IF(AND($E108&gt;0,$F108&gt;0),'2. Datu ievade'!AL28,0)</f>
        <v>0</v>
      </c>
      <c r="AY108" s="214">
        <f t="shared" si="92"/>
        <v>0</v>
      </c>
      <c r="AZ108" s="214">
        <f>IF(AND($E108&gt;0,$F108&gt;0),'2. Datu ievade'!AM28,0)</f>
        <v>0</v>
      </c>
      <c r="BB108" s="214">
        <f t="shared" si="93"/>
        <v>0</v>
      </c>
      <c r="BC108" s="214">
        <f>IF(AND($E108&gt;0,$F108&gt;0),'2. Datu ievade'!AN28,0)</f>
        <v>0</v>
      </c>
    </row>
    <row r="109" spans="2:55" s="205" customFormat="1" x14ac:dyDescent="0.25">
      <c r="B109" s="319" t="str">
        <f>'2. Datu ievade'!B29</f>
        <v>Apbūve/ urbānas teritorijas</v>
      </c>
      <c r="C109" s="296" t="str">
        <f>'2. Datu ievade'!C29:D29</f>
        <v>mazstāvu dzīvojamās apbūves teritorija</v>
      </c>
      <c r="D109" s="297"/>
      <c r="E109" s="213">
        <f>'2. Datu ievade'!E29</f>
        <v>1</v>
      </c>
      <c r="F109" s="214">
        <f>'2. Datu ievade'!H29</f>
        <v>33</v>
      </c>
      <c r="H109" s="215">
        <f>IF(AND($E109&gt;0,$F109&gt;0),'2. Datu ievade'!AG29,0)</f>
        <v>1</v>
      </c>
      <c r="I109" s="216">
        <f t="shared" si="66"/>
        <v>40.589999999999996</v>
      </c>
      <c r="J109" s="214">
        <f t="shared" si="67"/>
        <v>33</v>
      </c>
      <c r="K109" s="266">
        <f>IF(H109&gt;0,'3. Finanšu-statistiskās konst.'!C$31*'3. Finanšu-statistiskās konst.'!$C$6,0)</f>
        <v>1.23</v>
      </c>
      <c r="L109" s="214">
        <f t="shared" si="68"/>
        <v>0.81945260347129489</v>
      </c>
      <c r="M109" s="216">
        <f t="shared" si="69"/>
        <v>27.041935914552731</v>
      </c>
      <c r="N109" s="214">
        <f t="shared" si="70"/>
        <v>0.81945260347129489</v>
      </c>
      <c r="P109" s="215">
        <f>IF(AND($E109&gt;0,$F109&gt;0),'2. Datu ievade'!AH29,0)</f>
        <v>2</v>
      </c>
      <c r="Q109" s="216">
        <f t="shared" si="71"/>
        <v>59066.700000000004</v>
      </c>
      <c r="R109" s="214">
        <f t="shared" si="72"/>
        <v>66</v>
      </c>
      <c r="S109" s="214">
        <f>IF(P109&gt;0,'3. Finanšu-statistiskās konst.'!$C$33*'3. Finanšu-statistiskās konst.'!$C$6,0)</f>
        <v>1789.9</v>
      </c>
      <c r="T109" s="214">
        <f t="shared" si="73"/>
        <v>607.56353160611172</v>
      </c>
      <c r="U109" s="216">
        <f t="shared" si="74"/>
        <v>40099.193086003375</v>
      </c>
      <c r="V109" s="216">
        <f t="shared" si="75"/>
        <v>1215.1270632122234</v>
      </c>
      <c r="X109" s="215">
        <f>IF(AND($E109&gt;0,$F109&gt;0),'2. Datu ievade'!AI29,0)</f>
        <v>0</v>
      </c>
      <c r="Y109" s="216">
        <f t="shared" si="76"/>
        <v>0</v>
      </c>
      <c r="Z109" s="214">
        <f t="shared" si="77"/>
        <v>0</v>
      </c>
      <c r="AA109" s="214">
        <f>IF(X109&gt;0,'3. Finanšu-statistiskās konst.'!$C$34*'3. Finanšu-statistiskās konst.'!$C$6,0)</f>
        <v>0</v>
      </c>
      <c r="AB109" s="214">
        <f t="shared" si="78"/>
        <v>0</v>
      </c>
      <c r="AC109" s="216">
        <f t="shared" si="79"/>
        <v>0</v>
      </c>
      <c r="AD109" s="214">
        <f t="shared" si="80"/>
        <v>0</v>
      </c>
      <c r="AF109" s="215">
        <f>IF(AND($E109&gt;0,$F109&gt;0),'2. Datu ievade'!AJ29,0)</f>
        <v>2</v>
      </c>
      <c r="AG109" s="216">
        <f t="shared" si="81"/>
        <v>32.372999999999998</v>
      </c>
      <c r="AH109" s="214">
        <f t="shared" si="82"/>
        <v>66</v>
      </c>
      <c r="AI109" s="214">
        <f>IF(AF109&gt;0,'3. Finanšu-statistiskās konst.'!$C$35*'3. Finanšu-statistiskās konst.'!$C$6,0)</f>
        <v>0.98099999999999998</v>
      </c>
      <c r="AJ109" s="214">
        <f t="shared" si="83"/>
        <v>0.55410951008645526</v>
      </c>
      <c r="AK109" s="216">
        <f t="shared" si="84"/>
        <v>36.571227665706047</v>
      </c>
      <c r="AL109" s="214">
        <f t="shared" si="85"/>
        <v>1.1082190201729105</v>
      </c>
      <c r="AN109" s="215">
        <f>IF(AND($E109&gt;0,$F109&gt;0),'2. Datu ievade'!AK29,0)</f>
        <v>6</v>
      </c>
      <c r="AO109" s="216">
        <f t="shared" si="86"/>
        <v>68948.88</v>
      </c>
      <c r="AP109" s="214">
        <f t="shared" si="87"/>
        <v>198</v>
      </c>
      <c r="AQ109" s="214">
        <f>IF(AN109&gt;0,'3. Finanšu-statistiskās konst.'!$C$36*'3. Finanšu-statistiskās konst.'!$C$6,0)</f>
        <v>2089.36</v>
      </c>
      <c r="AR109" s="214">
        <f t="shared" si="88"/>
        <v>345.68754115613018</v>
      </c>
      <c r="AS109" s="216">
        <f t="shared" si="89"/>
        <v>68446.133148913781</v>
      </c>
      <c r="AT109" s="214">
        <f t="shared" si="90"/>
        <v>2074.1252469367814</v>
      </c>
      <c r="AV109" s="214">
        <f t="shared" si="91"/>
        <v>0</v>
      </c>
      <c r="AW109" s="214">
        <f>IF(AND($E109&gt;0,$F109&gt;0),'2. Datu ievade'!AL29,0)</f>
        <v>0</v>
      </c>
      <c r="AY109" s="214">
        <f t="shared" si="92"/>
        <v>0</v>
      </c>
      <c r="AZ109" s="214">
        <f>IF(AND($E109&gt;0,$F109&gt;0),'2. Datu ievade'!AM29,0)</f>
        <v>0</v>
      </c>
      <c r="BB109" s="214">
        <f t="shared" si="93"/>
        <v>0</v>
      </c>
      <c r="BC109" s="214">
        <f>IF(AND($E109&gt;0,$F109&gt;0),'2. Datu ievade'!AN29,0)</f>
        <v>0</v>
      </c>
    </row>
    <row r="110" spans="2:55" s="205" customFormat="1" x14ac:dyDescent="0.25">
      <c r="B110" s="320"/>
      <c r="C110" s="296" t="str">
        <f>'2. Datu ievade'!C30:D30</f>
        <v>daudzstāvu dzīvojamās apbūves teritorija</v>
      </c>
      <c r="D110" s="297"/>
      <c r="E110" s="213">
        <f>'2. Datu ievade'!E30</f>
        <v>1</v>
      </c>
      <c r="F110" s="214">
        <f>'2. Datu ievade'!H30</f>
        <v>12.28</v>
      </c>
      <c r="H110" s="215">
        <f>IF(AND($E110&gt;0,$F110&gt;0),'2. Datu ievade'!AG30,0)</f>
        <v>1</v>
      </c>
      <c r="I110" s="216">
        <f t="shared" si="66"/>
        <v>15.104399999999998</v>
      </c>
      <c r="J110" s="214">
        <f t="shared" si="67"/>
        <v>12.28</v>
      </c>
      <c r="K110" s="266">
        <f>IF(H110&gt;0,'3. Finanšu-statistiskās konst.'!C$31*'3. Finanšu-statistiskās konst.'!$C$6,0)</f>
        <v>1.23</v>
      </c>
      <c r="L110" s="214">
        <f t="shared" si="68"/>
        <v>0.81945260347129489</v>
      </c>
      <c r="M110" s="216">
        <f t="shared" si="69"/>
        <v>10.0628779706275</v>
      </c>
      <c r="N110" s="214">
        <f t="shared" si="70"/>
        <v>0.81945260347129489</v>
      </c>
      <c r="P110" s="215">
        <f>IF(AND($E110&gt;0,$F110&gt;0),'2. Datu ievade'!AH30,0)</f>
        <v>2</v>
      </c>
      <c r="Q110" s="216">
        <f t="shared" si="71"/>
        <v>21979.972000000002</v>
      </c>
      <c r="R110" s="214">
        <f t="shared" si="72"/>
        <v>24.56</v>
      </c>
      <c r="S110" s="214">
        <f>IF(P110&gt;0,'3. Finanšu-statistiskās konst.'!$C$33*'3. Finanšu-statistiskās konst.'!$C$6,0)</f>
        <v>1789.9</v>
      </c>
      <c r="T110" s="214">
        <f t="shared" si="73"/>
        <v>607.56353160611172</v>
      </c>
      <c r="U110" s="216">
        <f t="shared" si="74"/>
        <v>14921.760336246103</v>
      </c>
      <c r="V110" s="216">
        <f t="shared" si="75"/>
        <v>1215.1270632122234</v>
      </c>
      <c r="X110" s="215">
        <f>IF(AND($E110&gt;0,$F110&gt;0),'2. Datu ievade'!AI30,0)</f>
        <v>0</v>
      </c>
      <c r="Y110" s="216">
        <f t="shared" si="76"/>
        <v>0</v>
      </c>
      <c r="Z110" s="214">
        <f t="shared" si="77"/>
        <v>0</v>
      </c>
      <c r="AA110" s="214">
        <f>IF(X110&gt;0,'3. Finanšu-statistiskās konst.'!$C$34*'3. Finanšu-statistiskās konst.'!$C$6,0)</f>
        <v>0</v>
      </c>
      <c r="AB110" s="214">
        <f t="shared" si="78"/>
        <v>0</v>
      </c>
      <c r="AC110" s="216">
        <f t="shared" si="79"/>
        <v>0</v>
      </c>
      <c r="AD110" s="214">
        <f t="shared" si="80"/>
        <v>0</v>
      </c>
      <c r="AF110" s="215">
        <f>IF(AND($E110&gt;0,$F110&gt;0),'2. Datu ievade'!AJ30,0)</f>
        <v>0</v>
      </c>
      <c r="AG110" s="216">
        <f t="shared" si="81"/>
        <v>0</v>
      </c>
      <c r="AH110" s="214">
        <f t="shared" si="82"/>
        <v>0</v>
      </c>
      <c r="AI110" s="214">
        <f>IF(AF110&gt;0,'3. Finanšu-statistiskās konst.'!$C$35*'3. Finanšu-statistiskās konst.'!$C$6,0)</f>
        <v>0</v>
      </c>
      <c r="AJ110" s="214">
        <f t="shared" si="83"/>
        <v>0</v>
      </c>
      <c r="AK110" s="216">
        <f t="shared" si="84"/>
        <v>0</v>
      </c>
      <c r="AL110" s="214">
        <f t="shared" si="85"/>
        <v>0</v>
      </c>
      <c r="AN110" s="215">
        <f>IF(AND($E110&gt;0,$F110&gt;0),'2. Datu ievade'!AK30,0)</f>
        <v>0</v>
      </c>
      <c r="AO110" s="216">
        <f t="shared" si="86"/>
        <v>0</v>
      </c>
      <c r="AP110" s="214">
        <f t="shared" si="87"/>
        <v>0</v>
      </c>
      <c r="AQ110" s="214">
        <f>IF(AN110&gt;0,'3. Finanšu-statistiskās konst.'!$C$36*'3. Finanšu-statistiskās konst.'!$C$6,0)</f>
        <v>0</v>
      </c>
      <c r="AR110" s="214">
        <f t="shared" si="88"/>
        <v>0</v>
      </c>
      <c r="AS110" s="216">
        <f t="shared" si="89"/>
        <v>0</v>
      </c>
      <c r="AT110" s="214">
        <f t="shared" si="90"/>
        <v>0</v>
      </c>
      <c r="AV110" s="214">
        <f t="shared" si="91"/>
        <v>0</v>
      </c>
      <c r="AW110" s="214">
        <f>IF(AND($E110&gt;0,$F110&gt;0),'2. Datu ievade'!AL30,0)</f>
        <v>0</v>
      </c>
      <c r="AY110" s="214">
        <f t="shared" si="92"/>
        <v>0</v>
      </c>
      <c r="AZ110" s="214">
        <f>IF(AND($E110&gt;0,$F110&gt;0),'2. Datu ievade'!AM30,0)</f>
        <v>0</v>
      </c>
      <c r="BB110" s="214">
        <f t="shared" si="93"/>
        <v>0</v>
      </c>
      <c r="BC110" s="214">
        <f>IF(AND($E110&gt;0,$F110&gt;0),'2. Datu ievade'!AN30,0)</f>
        <v>0</v>
      </c>
    </row>
    <row r="111" spans="2:55" s="205" customFormat="1" x14ac:dyDescent="0.25">
      <c r="B111" s="320"/>
      <c r="C111" s="296" t="str">
        <f>'2. Datu ievade'!C31:D31</f>
        <v>publiskās apbūves teritorija</v>
      </c>
      <c r="D111" s="297"/>
      <c r="E111" s="213">
        <f>'2. Datu ievade'!E31</f>
        <v>1</v>
      </c>
      <c r="F111" s="214">
        <f>'2. Datu ievade'!H31</f>
        <v>11</v>
      </c>
      <c r="H111" s="215">
        <f>IF(AND($E111&gt;0,$F111&gt;0),'2. Datu ievade'!AG31,0)</f>
        <v>1</v>
      </c>
      <c r="I111" s="216">
        <f t="shared" si="66"/>
        <v>13.53</v>
      </c>
      <c r="J111" s="214">
        <f t="shared" si="67"/>
        <v>11</v>
      </c>
      <c r="K111" s="266">
        <f>IF(H111&gt;0,'3. Finanšu-statistiskās konst.'!C$31*'3. Finanšu-statistiskās konst.'!$C$6,0)</f>
        <v>1.23</v>
      </c>
      <c r="L111" s="214">
        <f t="shared" si="68"/>
        <v>0.81945260347129489</v>
      </c>
      <c r="M111" s="216">
        <f t="shared" si="69"/>
        <v>9.0139786381842431</v>
      </c>
      <c r="N111" s="214">
        <f t="shared" si="70"/>
        <v>0.81945260347129478</v>
      </c>
      <c r="P111" s="215">
        <f>IF(AND($E111&gt;0,$F111&gt;0),'2. Datu ievade'!AH31,0)</f>
        <v>3</v>
      </c>
      <c r="Q111" s="216">
        <f t="shared" si="71"/>
        <v>19688.900000000001</v>
      </c>
      <c r="R111" s="214">
        <f t="shared" si="72"/>
        <v>33</v>
      </c>
      <c r="S111" s="214">
        <f>IF(P111&gt;0,'3. Finanšu-statistiskās konst.'!$C$33*'3. Finanšu-statistiskās konst.'!$C$6,0)</f>
        <v>1789.9</v>
      </c>
      <c r="T111" s="214">
        <f t="shared" si="73"/>
        <v>607.56353160611172</v>
      </c>
      <c r="U111" s="216">
        <f t="shared" si="74"/>
        <v>20049.596543001688</v>
      </c>
      <c r="V111" s="216">
        <f t="shared" si="75"/>
        <v>1822.6905948183353</v>
      </c>
      <c r="X111" s="215">
        <f>IF(AND($E111&gt;0,$F111&gt;0),'2. Datu ievade'!AI31,0)</f>
        <v>0</v>
      </c>
      <c r="Y111" s="216">
        <f t="shared" si="76"/>
        <v>0</v>
      </c>
      <c r="Z111" s="214">
        <f t="shared" si="77"/>
        <v>0</v>
      </c>
      <c r="AA111" s="214">
        <f>IF(X111&gt;0,'3. Finanšu-statistiskās konst.'!$C$34*'3. Finanšu-statistiskās konst.'!$C$6,0)</f>
        <v>0</v>
      </c>
      <c r="AB111" s="214">
        <f t="shared" si="78"/>
        <v>0</v>
      </c>
      <c r="AC111" s="216">
        <f t="shared" si="79"/>
        <v>0</v>
      </c>
      <c r="AD111" s="214">
        <f t="shared" si="80"/>
        <v>0</v>
      </c>
      <c r="AF111" s="215">
        <f>IF(AND($E111&gt;0,$F111&gt;0),'2. Datu ievade'!AJ31,0)</f>
        <v>2</v>
      </c>
      <c r="AG111" s="216">
        <f t="shared" si="81"/>
        <v>10.791</v>
      </c>
      <c r="AH111" s="214">
        <f t="shared" si="82"/>
        <v>22</v>
      </c>
      <c r="AI111" s="214">
        <f>IF(AF111&gt;0,'3. Finanšu-statistiskās konst.'!$C$35*'3. Finanšu-statistiskās konst.'!$C$6,0)</f>
        <v>0.98099999999999998</v>
      </c>
      <c r="AJ111" s="214">
        <f t="shared" si="83"/>
        <v>0.55410951008645526</v>
      </c>
      <c r="AK111" s="216">
        <f t="shared" si="84"/>
        <v>12.190409221902016</v>
      </c>
      <c r="AL111" s="214">
        <f t="shared" si="85"/>
        <v>1.1082190201729105</v>
      </c>
      <c r="AN111" s="215">
        <f>IF(AND($E111&gt;0,$F111&gt;0),'2. Datu ievade'!AK31,0)</f>
        <v>3</v>
      </c>
      <c r="AO111" s="216">
        <f t="shared" si="86"/>
        <v>22982.960000000003</v>
      </c>
      <c r="AP111" s="214">
        <f t="shared" si="87"/>
        <v>33</v>
      </c>
      <c r="AQ111" s="214">
        <f>IF(AN111&gt;0,'3. Finanšu-statistiskās konst.'!$C$36*'3. Finanšu-statistiskās konst.'!$C$6,0)</f>
        <v>2089.36</v>
      </c>
      <c r="AR111" s="214">
        <f t="shared" si="88"/>
        <v>345.68754115613018</v>
      </c>
      <c r="AS111" s="216">
        <f t="shared" si="89"/>
        <v>11407.688858152296</v>
      </c>
      <c r="AT111" s="214">
        <f t="shared" si="90"/>
        <v>1037.0626234683905</v>
      </c>
      <c r="AV111" s="214">
        <f t="shared" si="91"/>
        <v>0</v>
      </c>
      <c r="AW111" s="214">
        <f>IF(AND($E111&gt;0,$F111&gt;0),'2. Datu ievade'!AL31,0)</f>
        <v>0</v>
      </c>
      <c r="AY111" s="214">
        <f t="shared" si="92"/>
        <v>0</v>
      </c>
      <c r="AZ111" s="214">
        <f>IF(AND($E111&gt;0,$F111&gt;0),'2. Datu ievade'!AM31,0)</f>
        <v>0</v>
      </c>
      <c r="BB111" s="214">
        <f t="shared" si="93"/>
        <v>0</v>
      </c>
      <c r="BC111" s="214">
        <f>IF(AND($E111&gt;0,$F111&gt;0),'2. Datu ievade'!AN31,0)</f>
        <v>0</v>
      </c>
    </row>
    <row r="112" spans="2:55" s="205" customFormat="1" x14ac:dyDescent="0.25">
      <c r="B112" s="320"/>
      <c r="C112" s="296" t="str">
        <f>'2. Datu ievade'!C32:D32</f>
        <v>atsevišķas ēkas</v>
      </c>
      <c r="D112" s="297"/>
      <c r="E112" s="213">
        <f>'2. Datu ievade'!E32</f>
        <v>0</v>
      </c>
      <c r="F112" s="214">
        <f>'2. Datu ievade'!H32</f>
        <v>0</v>
      </c>
      <c r="H112" s="215">
        <f>IF(AND($E112&gt;0,$F112&gt;0),'2. Datu ievade'!AG32,0)</f>
        <v>0</v>
      </c>
      <c r="I112" s="216">
        <f t="shared" si="66"/>
        <v>0</v>
      </c>
      <c r="J112" s="214">
        <f t="shared" si="67"/>
        <v>0</v>
      </c>
      <c r="K112" s="266">
        <f>IF(H112&gt;0,'3. Finanšu-statistiskās konst.'!C$31*'3. Finanšu-statistiskās konst.'!$C$6,0)</f>
        <v>0</v>
      </c>
      <c r="L112" s="214">
        <f t="shared" si="68"/>
        <v>0</v>
      </c>
      <c r="M112" s="216">
        <f t="shared" si="69"/>
        <v>0</v>
      </c>
      <c r="N112" s="214">
        <f t="shared" si="70"/>
        <v>0</v>
      </c>
      <c r="P112" s="215">
        <f>IF(AND($E112&gt;0,$F112&gt;0),'2. Datu ievade'!AH32,0)</f>
        <v>0</v>
      </c>
      <c r="Q112" s="216">
        <f t="shared" si="71"/>
        <v>0</v>
      </c>
      <c r="R112" s="214">
        <f t="shared" si="72"/>
        <v>0</v>
      </c>
      <c r="S112" s="214">
        <f>IF(P112&gt;0,'3. Finanšu-statistiskās konst.'!$C$33*'3. Finanšu-statistiskās konst.'!$C$6,0)</f>
        <v>0</v>
      </c>
      <c r="T112" s="214">
        <f t="shared" si="73"/>
        <v>0</v>
      </c>
      <c r="U112" s="216">
        <f t="shared" si="74"/>
        <v>0</v>
      </c>
      <c r="V112" s="216">
        <f t="shared" si="75"/>
        <v>0</v>
      </c>
      <c r="X112" s="215">
        <f>IF(AND($E112&gt;0,$F112&gt;0),'2. Datu ievade'!AI32,0)</f>
        <v>0</v>
      </c>
      <c r="Y112" s="216">
        <f t="shared" si="76"/>
        <v>0</v>
      </c>
      <c r="Z112" s="214">
        <f t="shared" si="77"/>
        <v>0</v>
      </c>
      <c r="AA112" s="214">
        <f>IF(X112&gt;0,'3. Finanšu-statistiskās konst.'!$C$34*'3. Finanšu-statistiskās konst.'!$C$6,0)</f>
        <v>0</v>
      </c>
      <c r="AB112" s="214">
        <f t="shared" si="78"/>
        <v>0</v>
      </c>
      <c r="AC112" s="216">
        <f t="shared" si="79"/>
        <v>0</v>
      </c>
      <c r="AD112" s="214">
        <f t="shared" si="80"/>
        <v>0</v>
      </c>
      <c r="AF112" s="215">
        <f>IF(AND($E112&gt;0,$F112&gt;0),'2. Datu ievade'!AJ32,0)</f>
        <v>0</v>
      </c>
      <c r="AG112" s="216">
        <f t="shared" si="81"/>
        <v>0</v>
      </c>
      <c r="AH112" s="214">
        <f t="shared" si="82"/>
        <v>0</v>
      </c>
      <c r="AI112" s="214">
        <f>IF(AF112&gt;0,'3. Finanšu-statistiskās konst.'!$C$35*'3. Finanšu-statistiskās konst.'!$C$6,0)</f>
        <v>0</v>
      </c>
      <c r="AJ112" s="214">
        <f t="shared" si="83"/>
        <v>0</v>
      </c>
      <c r="AK112" s="216">
        <f t="shared" si="84"/>
        <v>0</v>
      </c>
      <c r="AL112" s="214">
        <f t="shared" si="85"/>
        <v>0</v>
      </c>
      <c r="AN112" s="215">
        <f>IF(AND($E112&gt;0,$F112&gt;0),'2. Datu ievade'!AK32,0)</f>
        <v>0</v>
      </c>
      <c r="AO112" s="216">
        <f t="shared" si="86"/>
        <v>0</v>
      </c>
      <c r="AP112" s="214">
        <f t="shared" si="87"/>
        <v>0</v>
      </c>
      <c r="AQ112" s="214">
        <f>IF(AN112&gt;0,'3. Finanšu-statistiskās konst.'!$C$36*'3. Finanšu-statistiskās konst.'!$C$6,0)</f>
        <v>0</v>
      </c>
      <c r="AR112" s="214">
        <f t="shared" si="88"/>
        <v>0</v>
      </c>
      <c r="AS112" s="216">
        <f t="shared" si="89"/>
        <v>0</v>
      </c>
      <c r="AT112" s="214">
        <f t="shared" si="90"/>
        <v>0</v>
      </c>
      <c r="AV112" s="214">
        <f t="shared" si="91"/>
        <v>0</v>
      </c>
      <c r="AW112" s="214">
        <f>IF(AND($E112&gt;0,$F112&gt;0),'2. Datu ievade'!AL32,0)</f>
        <v>0</v>
      </c>
      <c r="AY112" s="214">
        <f t="shared" si="92"/>
        <v>0</v>
      </c>
      <c r="AZ112" s="214">
        <f>IF(AND($E112&gt;0,$F112&gt;0),'2. Datu ievade'!AM32,0)</f>
        <v>0</v>
      </c>
      <c r="BB112" s="214">
        <f t="shared" si="93"/>
        <v>0</v>
      </c>
      <c r="BC112" s="214">
        <f>IF(AND($E112&gt;0,$F112&gt;0),'2. Datu ievade'!AN32,0)</f>
        <v>0</v>
      </c>
    </row>
    <row r="113" spans="2:55" s="205" customFormat="1" x14ac:dyDescent="0.25">
      <c r="B113" s="320"/>
      <c r="C113" s="296" t="str">
        <f>'2. Datu ievade'!C33:D33</f>
        <v>transporta infrastruktūras teritorija</v>
      </c>
      <c r="D113" s="297"/>
      <c r="E113" s="213">
        <f>'2. Datu ievade'!E33</f>
        <v>1</v>
      </c>
      <c r="F113" s="214">
        <f>'2. Datu ievade'!H33</f>
        <v>10.52</v>
      </c>
      <c r="H113" s="215">
        <f>IF(AND($E113&gt;0,$F113&gt;0),'2. Datu ievade'!AG33,0)</f>
        <v>1</v>
      </c>
      <c r="I113" s="216">
        <f t="shared" si="66"/>
        <v>12.939599999999999</v>
      </c>
      <c r="J113" s="214">
        <f t="shared" si="67"/>
        <v>10.52</v>
      </c>
      <c r="K113" s="266">
        <f>IF(H113&gt;0,'3. Finanšu-statistiskās konst.'!C$31*'3. Finanšu-statistiskās konst.'!$C$6,0)</f>
        <v>1.23</v>
      </c>
      <c r="L113" s="214">
        <f t="shared" si="68"/>
        <v>0.81945260347129489</v>
      </c>
      <c r="M113" s="216">
        <f t="shared" si="69"/>
        <v>8.6206413885180222</v>
      </c>
      <c r="N113" s="214">
        <f t="shared" si="70"/>
        <v>0.81945260347129489</v>
      </c>
      <c r="P113" s="215">
        <f>IF(AND($E113&gt;0,$F113&gt;0),'2. Datu ievade'!AH33,0)</f>
        <v>2</v>
      </c>
      <c r="Q113" s="216">
        <f t="shared" si="71"/>
        <v>18829.748</v>
      </c>
      <c r="R113" s="214">
        <f t="shared" si="72"/>
        <v>21.04</v>
      </c>
      <c r="S113" s="214">
        <f>IF(P113&gt;0,'3. Finanšu-statistiskās konst.'!$C$33*'3. Finanšu-statistiskās konst.'!$C$6,0)</f>
        <v>1789.9</v>
      </c>
      <c r="T113" s="214">
        <f t="shared" si="73"/>
        <v>607.56353160611172</v>
      </c>
      <c r="U113" s="216">
        <f t="shared" si="74"/>
        <v>12783.13670499259</v>
      </c>
      <c r="V113" s="216">
        <f t="shared" si="75"/>
        <v>1215.1270632122234</v>
      </c>
      <c r="X113" s="215">
        <f>IF(AND($E113&gt;0,$F113&gt;0),'2. Datu ievade'!AI33,0)</f>
        <v>0</v>
      </c>
      <c r="Y113" s="216">
        <f t="shared" si="76"/>
        <v>0</v>
      </c>
      <c r="Z113" s="214">
        <f t="shared" si="77"/>
        <v>0</v>
      </c>
      <c r="AA113" s="214">
        <f>IF(X113&gt;0,'3. Finanšu-statistiskās konst.'!$C$34*'3. Finanšu-statistiskās konst.'!$C$6,0)</f>
        <v>0</v>
      </c>
      <c r="AB113" s="214">
        <f t="shared" si="78"/>
        <v>0</v>
      </c>
      <c r="AC113" s="216">
        <f t="shared" si="79"/>
        <v>0</v>
      </c>
      <c r="AD113" s="214">
        <f t="shared" si="80"/>
        <v>0</v>
      </c>
      <c r="AF113" s="215">
        <f>IF(AND($E113&gt;0,$F113&gt;0),'2. Datu ievade'!AJ33,0)</f>
        <v>0</v>
      </c>
      <c r="AG113" s="216">
        <f t="shared" si="81"/>
        <v>0</v>
      </c>
      <c r="AH113" s="214">
        <f t="shared" si="82"/>
        <v>0</v>
      </c>
      <c r="AI113" s="214">
        <f>IF(AF113&gt;0,'3. Finanšu-statistiskās konst.'!$C$35*'3. Finanšu-statistiskās konst.'!$C$6,0)</f>
        <v>0</v>
      </c>
      <c r="AJ113" s="214">
        <f t="shared" si="83"/>
        <v>0</v>
      </c>
      <c r="AK113" s="216">
        <f t="shared" si="84"/>
        <v>0</v>
      </c>
      <c r="AL113" s="214">
        <f t="shared" si="85"/>
        <v>0</v>
      </c>
      <c r="AN113" s="215">
        <f>IF(AND($E113&gt;0,$F113&gt;0),'2. Datu ievade'!AK33,0)</f>
        <v>0</v>
      </c>
      <c r="AO113" s="216">
        <f t="shared" si="86"/>
        <v>0</v>
      </c>
      <c r="AP113" s="214">
        <f t="shared" si="87"/>
        <v>0</v>
      </c>
      <c r="AQ113" s="214">
        <f>IF(AN113&gt;0,'3. Finanšu-statistiskās konst.'!$C$36*'3. Finanšu-statistiskās konst.'!$C$6,0)</f>
        <v>0</v>
      </c>
      <c r="AR113" s="214">
        <f t="shared" si="88"/>
        <v>0</v>
      </c>
      <c r="AS113" s="216">
        <f t="shared" si="89"/>
        <v>0</v>
      </c>
      <c r="AT113" s="214">
        <f t="shared" si="90"/>
        <v>0</v>
      </c>
      <c r="AV113" s="214">
        <f t="shared" si="91"/>
        <v>0</v>
      </c>
      <c r="AW113" s="214">
        <f>IF(AND($E113&gt;0,$F113&gt;0),'2. Datu ievade'!AL33,0)</f>
        <v>0</v>
      </c>
      <c r="AY113" s="214">
        <f t="shared" si="92"/>
        <v>0</v>
      </c>
      <c r="AZ113" s="214">
        <f>IF(AND($E113&gt;0,$F113&gt;0),'2. Datu ievade'!AM33,0)</f>
        <v>0</v>
      </c>
      <c r="BB113" s="214">
        <f t="shared" si="93"/>
        <v>0</v>
      </c>
      <c r="BC113" s="214">
        <f>IF(AND($E113&gt;0,$F113&gt;0),'2. Datu ievade'!AN33,0)</f>
        <v>0</v>
      </c>
    </row>
    <row r="114" spans="2:55" s="205" customFormat="1" ht="14.25" customHeight="1" x14ac:dyDescent="0.25">
      <c r="B114" s="320"/>
      <c r="C114" s="296" t="str">
        <f>'2. Datu ievade'!C34:D34</f>
        <v>Lietotāja definēta papildus ģeotelpiskā vienība (citi apbūves/urbānu teritoriju tipi)</v>
      </c>
      <c r="D114" s="297"/>
      <c r="E114" s="213">
        <f>'2. Datu ievade'!E34</f>
        <v>0</v>
      </c>
      <c r="F114" s="214">
        <f>'2. Datu ievade'!H34</f>
        <v>0</v>
      </c>
      <c r="H114" s="215">
        <f>IF(AND($E114&gt;0,$F114&gt;0),'2. Datu ievade'!AG34,0)</f>
        <v>0</v>
      </c>
      <c r="I114" s="216">
        <f t="shared" si="66"/>
        <v>0</v>
      </c>
      <c r="J114" s="214">
        <f t="shared" si="67"/>
        <v>0</v>
      </c>
      <c r="K114" s="266">
        <f>IF(H114&gt;0,'3. Finanšu-statistiskās konst.'!C$31*'3. Finanšu-statistiskās konst.'!$C$6,0)</f>
        <v>0</v>
      </c>
      <c r="L114" s="214">
        <f t="shared" si="68"/>
        <v>0</v>
      </c>
      <c r="M114" s="216">
        <f t="shared" si="69"/>
        <v>0</v>
      </c>
      <c r="N114" s="214">
        <f t="shared" si="70"/>
        <v>0</v>
      </c>
      <c r="P114" s="215">
        <f>IF(AND($E114&gt;0,$F114&gt;0),'2. Datu ievade'!AH34,0)</f>
        <v>0</v>
      </c>
      <c r="Q114" s="216">
        <f t="shared" si="71"/>
        <v>0</v>
      </c>
      <c r="R114" s="214">
        <f t="shared" si="72"/>
        <v>0</v>
      </c>
      <c r="S114" s="214">
        <f>IF(P114&gt;0,'3. Finanšu-statistiskās konst.'!$C$33*'3. Finanšu-statistiskās konst.'!$C$6,0)</f>
        <v>0</v>
      </c>
      <c r="T114" s="214">
        <f t="shared" si="73"/>
        <v>0</v>
      </c>
      <c r="U114" s="216">
        <f t="shared" si="74"/>
        <v>0</v>
      </c>
      <c r="V114" s="216">
        <f t="shared" si="75"/>
        <v>0</v>
      </c>
      <c r="X114" s="215">
        <f>IF(AND($E114&gt;0,$F114&gt;0),'2. Datu ievade'!AI34,0)</f>
        <v>0</v>
      </c>
      <c r="Y114" s="216">
        <f t="shared" si="76"/>
        <v>0</v>
      </c>
      <c r="Z114" s="214">
        <f t="shared" si="77"/>
        <v>0</v>
      </c>
      <c r="AA114" s="214">
        <f>IF(X114&gt;0,'3. Finanšu-statistiskās konst.'!$C$34*'3. Finanšu-statistiskās konst.'!$C$6,0)</f>
        <v>0</v>
      </c>
      <c r="AB114" s="214">
        <f t="shared" si="78"/>
        <v>0</v>
      </c>
      <c r="AC114" s="216">
        <f t="shared" si="79"/>
        <v>0</v>
      </c>
      <c r="AD114" s="214">
        <f t="shared" si="80"/>
        <v>0</v>
      </c>
      <c r="AF114" s="215">
        <f>IF(AND($E114&gt;0,$F114&gt;0),'2. Datu ievade'!AJ34,0)</f>
        <v>0</v>
      </c>
      <c r="AG114" s="216">
        <f t="shared" si="81"/>
        <v>0</v>
      </c>
      <c r="AH114" s="214">
        <f t="shared" si="82"/>
        <v>0</v>
      </c>
      <c r="AI114" s="214">
        <f>IF(AF114&gt;0,'3. Finanšu-statistiskās konst.'!$C$35*'3. Finanšu-statistiskās konst.'!$C$6,0)</f>
        <v>0</v>
      </c>
      <c r="AJ114" s="214">
        <f t="shared" si="83"/>
        <v>0</v>
      </c>
      <c r="AK114" s="216">
        <f t="shared" si="84"/>
        <v>0</v>
      </c>
      <c r="AL114" s="214">
        <f t="shared" si="85"/>
        <v>0</v>
      </c>
      <c r="AN114" s="215">
        <f>IF(AND($E114&gt;0,$F114&gt;0),'2. Datu ievade'!AK34,0)</f>
        <v>0</v>
      </c>
      <c r="AO114" s="216">
        <f t="shared" si="86"/>
        <v>0</v>
      </c>
      <c r="AP114" s="214">
        <f t="shared" si="87"/>
        <v>0</v>
      </c>
      <c r="AQ114" s="214">
        <f>IF(AN114&gt;0,'3. Finanšu-statistiskās konst.'!$C$36*'3. Finanšu-statistiskās konst.'!$C$6,0)</f>
        <v>0</v>
      </c>
      <c r="AR114" s="214">
        <f t="shared" si="88"/>
        <v>0</v>
      </c>
      <c r="AS114" s="216">
        <f t="shared" si="89"/>
        <v>0</v>
      </c>
      <c r="AT114" s="214">
        <f t="shared" si="90"/>
        <v>0</v>
      </c>
      <c r="AV114" s="214">
        <f t="shared" si="91"/>
        <v>0</v>
      </c>
      <c r="AW114" s="214">
        <f>IF(AND($E114&gt;0,$F114&gt;0),'2. Datu ievade'!AL34,0)</f>
        <v>0</v>
      </c>
      <c r="AY114" s="214">
        <f t="shared" si="92"/>
        <v>0</v>
      </c>
      <c r="AZ114" s="214">
        <f>IF(AND($E114&gt;0,$F114&gt;0),'2. Datu ievade'!AM34,0)</f>
        <v>0</v>
      </c>
      <c r="BB114" s="214">
        <f t="shared" si="93"/>
        <v>0</v>
      </c>
      <c r="BC114" s="214">
        <f>IF(AND($E114&gt;0,$F114&gt;0),'2. Datu ievade'!AN34,0)</f>
        <v>0</v>
      </c>
    </row>
    <row r="115" spans="2:55" s="205" customFormat="1" ht="14.25" customHeight="1" x14ac:dyDescent="0.25">
      <c r="B115" s="320"/>
      <c r="C115" s="296" t="str">
        <f>'2. Datu ievade'!C35:D35</f>
        <v>Lietotāja definēta papildus ģeotelpiskā vienība (citi apbūves/urbānu teritoriju tipi)</v>
      </c>
      <c r="D115" s="297"/>
      <c r="E115" s="213">
        <f>'2. Datu ievade'!E35</f>
        <v>0</v>
      </c>
      <c r="F115" s="214">
        <f>'2. Datu ievade'!H35</f>
        <v>0</v>
      </c>
      <c r="H115" s="215">
        <f>IF(AND($E115&gt;0,$F115&gt;0),'2. Datu ievade'!AG35,0)</f>
        <v>0</v>
      </c>
      <c r="I115" s="216">
        <f t="shared" si="66"/>
        <v>0</v>
      </c>
      <c r="J115" s="214">
        <f t="shared" si="67"/>
        <v>0</v>
      </c>
      <c r="K115" s="266">
        <f>IF(H115&gt;0,'3. Finanšu-statistiskās konst.'!C$31*'3. Finanšu-statistiskās konst.'!$C$6,0)</f>
        <v>0</v>
      </c>
      <c r="L115" s="214">
        <f t="shared" si="68"/>
        <v>0</v>
      </c>
      <c r="M115" s="216">
        <f t="shared" si="69"/>
        <v>0</v>
      </c>
      <c r="N115" s="214">
        <f t="shared" si="70"/>
        <v>0</v>
      </c>
      <c r="P115" s="215">
        <f>IF(AND($E115&gt;0,$F115&gt;0),'2. Datu ievade'!AH35,0)</f>
        <v>0</v>
      </c>
      <c r="Q115" s="216">
        <f t="shared" si="71"/>
        <v>0</v>
      </c>
      <c r="R115" s="214">
        <f t="shared" si="72"/>
        <v>0</v>
      </c>
      <c r="S115" s="214">
        <f>IF(P115&gt;0,'3. Finanšu-statistiskās konst.'!$C$33*'3. Finanšu-statistiskās konst.'!$C$6,0)</f>
        <v>0</v>
      </c>
      <c r="T115" s="214">
        <f t="shared" si="73"/>
        <v>0</v>
      </c>
      <c r="U115" s="216">
        <f t="shared" si="74"/>
        <v>0</v>
      </c>
      <c r="V115" s="216">
        <f t="shared" si="75"/>
        <v>0</v>
      </c>
      <c r="X115" s="215">
        <f>IF(AND($E115&gt;0,$F115&gt;0),'2. Datu ievade'!AI35,0)</f>
        <v>0</v>
      </c>
      <c r="Y115" s="216">
        <f t="shared" si="76"/>
        <v>0</v>
      </c>
      <c r="Z115" s="214">
        <f t="shared" si="77"/>
        <v>0</v>
      </c>
      <c r="AA115" s="214">
        <f>IF(X115&gt;0,'3. Finanšu-statistiskās konst.'!$C$34*'3. Finanšu-statistiskās konst.'!$C$6,0)</f>
        <v>0</v>
      </c>
      <c r="AB115" s="214">
        <f t="shared" si="78"/>
        <v>0</v>
      </c>
      <c r="AC115" s="216">
        <f t="shared" si="79"/>
        <v>0</v>
      </c>
      <c r="AD115" s="214">
        <f t="shared" si="80"/>
        <v>0</v>
      </c>
      <c r="AF115" s="215">
        <f>IF(AND($E115&gt;0,$F115&gt;0),'2. Datu ievade'!AJ35,0)</f>
        <v>0</v>
      </c>
      <c r="AG115" s="216">
        <f t="shared" si="81"/>
        <v>0</v>
      </c>
      <c r="AH115" s="214">
        <f t="shared" si="82"/>
        <v>0</v>
      </c>
      <c r="AI115" s="214">
        <f>IF(AF115&gt;0,'3. Finanšu-statistiskās konst.'!$C$35*'3. Finanšu-statistiskās konst.'!$C$6,0)</f>
        <v>0</v>
      </c>
      <c r="AJ115" s="214">
        <f t="shared" si="83"/>
        <v>0</v>
      </c>
      <c r="AK115" s="216">
        <f t="shared" si="84"/>
        <v>0</v>
      </c>
      <c r="AL115" s="214">
        <f t="shared" si="85"/>
        <v>0</v>
      </c>
      <c r="AN115" s="215">
        <f>IF(AND($E115&gt;0,$F115&gt;0),'2. Datu ievade'!AK35,0)</f>
        <v>0</v>
      </c>
      <c r="AO115" s="216">
        <f t="shared" si="86"/>
        <v>0</v>
      </c>
      <c r="AP115" s="214">
        <f t="shared" si="87"/>
        <v>0</v>
      </c>
      <c r="AQ115" s="214">
        <f>IF(AN115&gt;0,'3. Finanšu-statistiskās konst.'!$C$36*'3. Finanšu-statistiskās konst.'!$C$6,0)</f>
        <v>0</v>
      </c>
      <c r="AR115" s="214">
        <f t="shared" si="88"/>
        <v>0</v>
      </c>
      <c r="AS115" s="216">
        <f t="shared" si="89"/>
        <v>0</v>
      </c>
      <c r="AT115" s="214">
        <f t="shared" si="90"/>
        <v>0</v>
      </c>
      <c r="AV115" s="214">
        <f t="shared" si="91"/>
        <v>0</v>
      </c>
      <c r="AW115" s="214">
        <f>IF(AND($E115&gt;0,$F115&gt;0),'2. Datu ievade'!AL35,0)</f>
        <v>0</v>
      </c>
      <c r="AY115" s="214">
        <f t="shared" si="92"/>
        <v>0</v>
      </c>
      <c r="AZ115" s="214">
        <f>IF(AND($E115&gt;0,$F115&gt;0),'2. Datu ievade'!AM35,0)</f>
        <v>0</v>
      </c>
      <c r="BB115" s="214">
        <f t="shared" si="93"/>
        <v>0</v>
      </c>
      <c r="BC115" s="214">
        <f>IF(AND($E115&gt;0,$F115&gt;0),'2. Datu ievade'!AN35,0)</f>
        <v>0</v>
      </c>
    </row>
    <row r="116" spans="2:55" s="205" customFormat="1" ht="14.25" customHeight="1" x14ac:dyDescent="0.25">
      <c r="B116" s="321"/>
      <c r="C116" s="296" t="str">
        <f>'2. Datu ievade'!C36:D36</f>
        <v>Lietotāja definēta papildus ģeotelpiskā vienība (citi apbūves/urbānu teritoriju tipi)</v>
      </c>
      <c r="D116" s="297"/>
      <c r="E116" s="213">
        <f>'2. Datu ievade'!E36</f>
        <v>0</v>
      </c>
      <c r="F116" s="214">
        <f>'2. Datu ievade'!H36</f>
        <v>0</v>
      </c>
      <c r="H116" s="215">
        <f>IF(AND($E116&gt;0,$F116&gt;0),'2. Datu ievade'!AG36,0)</f>
        <v>0</v>
      </c>
      <c r="I116" s="216">
        <f t="shared" si="66"/>
        <v>0</v>
      </c>
      <c r="J116" s="214">
        <f t="shared" si="67"/>
        <v>0</v>
      </c>
      <c r="K116" s="266">
        <f>IF(H116&gt;0,'3. Finanšu-statistiskās konst.'!C$31*'3. Finanšu-statistiskās konst.'!$C$6,0)</f>
        <v>0</v>
      </c>
      <c r="L116" s="214">
        <f t="shared" si="68"/>
        <v>0</v>
      </c>
      <c r="M116" s="216">
        <f t="shared" si="69"/>
        <v>0</v>
      </c>
      <c r="N116" s="214">
        <f t="shared" si="70"/>
        <v>0</v>
      </c>
      <c r="P116" s="215">
        <f>IF(AND($E116&gt;0,$F116&gt;0),'2. Datu ievade'!AH36,0)</f>
        <v>0</v>
      </c>
      <c r="Q116" s="216">
        <f t="shared" si="71"/>
        <v>0</v>
      </c>
      <c r="R116" s="214">
        <f t="shared" si="72"/>
        <v>0</v>
      </c>
      <c r="S116" s="214">
        <f>IF(P116&gt;0,'3. Finanšu-statistiskās konst.'!$C$33*'3. Finanšu-statistiskās konst.'!$C$6,0)</f>
        <v>0</v>
      </c>
      <c r="T116" s="214">
        <f t="shared" si="73"/>
        <v>0</v>
      </c>
      <c r="U116" s="216">
        <f t="shared" si="74"/>
        <v>0</v>
      </c>
      <c r="V116" s="216">
        <f t="shared" si="75"/>
        <v>0</v>
      </c>
      <c r="X116" s="215">
        <f>IF(AND($E116&gt;0,$F116&gt;0),'2. Datu ievade'!AI36,0)</f>
        <v>0</v>
      </c>
      <c r="Y116" s="216">
        <f t="shared" si="76"/>
        <v>0</v>
      </c>
      <c r="Z116" s="214">
        <f t="shared" si="77"/>
        <v>0</v>
      </c>
      <c r="AA116" s="214">
        <f>IF(X116&gt;0,'3. Finanšu-statistiskās konst.'!$C$34*'3. Finanšu-statistiskās konst.'!$C$6,0)</f>
        <v>0</v>
      </c>
      <c r="AB116" s="214">
        <f t="shared" si="78"/>
        <v>0</v>
      </c>
      <c r="AC116" s="216">
        <f t="shared" si="79"/>
        <v>0</v>
      </c>
      <c r="AD116" s="214">
        <f t="shared" si="80"/>
        <v>0</v>
      </c>
      <c r="AF116" s="215">
        <f>IF(AND($E116&gt;0,$F116&gt;0),'2. Datu ievade'!AJ36,0)</f>
        <v>0</v>
      </c>
      <c r="AG116" s="216">
        <f t="shared" si="81"/>
        <v>0</v>
      </c>
      <c r="AH116" s="214">
        <f t="shared" si="82"/>
        <v>0</v>
      </c>
      <c r="AI116" s="214">
        <f>IF(AF116&gt;0,'3. Finanšu-statistiskās konst.'!$C$35*'3. Finanšu-statistiskās konst.'!$C$6,0)</f>
        <v>0</v>
      </c>
      <c r="AJ116" s="214">
        <f t="shared" si="83"/>
        <v>0</v>
      </c>
      <c r="AK116" s="216">
        <f t="shared" si="84"/>
        <v>0</v>
      </c>
      <c r="AL116" s="214">
        <f t="shared" si="85"/>
        <v>0</v>
      </c>
      <c r="AN116" s="215">
        <f>IF(AND($E116&gt;0,$F116&gt;0),'2. Datu ievade'!AK36,0)</f>
        <v>0</v>
      </c>
      <c r="AO116" s="216">
        <f t="shared" si="86"/>
        <v>0</v>
      </c>
      <c r="AP116" s="214">
        <f t="shared" si="87"/>
        <v>0</v>
      </c>
      <c r="AQ116" s="214">
        <f>IF(AN116&gt;0,'3. Finanšu-statistiskās konst.'!$C$36*'3. Finanšu-statistiskās konst.'!$C$6,0)</f>
        <v>0</v>
      </c>
      <c r="AR116" s="214">
        <f t="shared" si="88"/>
        <v>0</v>
      </c>
      <c r="AS116" s="216">
        <f t="shared" si="89"/>
        <v>0</v>
      </c>
      <c r="AT116" s="214">
        <f t="shared" si="90"/>
        <v>0</v>
      </c>
      <c r="AV116" s="214">
        <f t="shared" si="91"/>
        <v>0</v>
      </c>
      <c r="AW116" s="214">
        <f>IF(AND($E116&gt;0,$F116&gt;0),'2. Datu ievade'!AL36,0)</f>
        <v>0</v>
      </c>
      <c r="AY116" s="214">
        <f t="shared" si="92"/>
        <v>0</v>
      </c>
      <c r="AZ116" s="214">
        <f>IF(AND($E116&gt;0,$F116&gt;0),'2. Datu ievade'!AM36,0)</f>
        <v>0</v>
      </c>
      <c r="BB116" s="214">
        <f t="shared" si="93"/>
        <v>0</v>
      </c>
      <c r="BC116" s="214">
        <f>IF(AND($E116&gt;0,$F116&gt;0),'2. Datu ievade'!AN36,0)</f>
        <v>0</v>
      </c>
    </row>
    <row r="117" spans="2:55" s="205" customFormat="1" x14ac:dyDescent="0.25">
      <c r="B117" s="298" t="str">
        <f>'2. Datu ievade'!B37:D37</f>
        <v xml:space="preserve">1. lietotāja definēta papildus ģeotelpiskā vienība ekosistēmas/apakšsistēmas līmenī*  </v>
      </c>
      <c r="C117" s="299"/>
      <c r="D117" s="300"/>
      <c r="E117" s="213">
        <f>'2. Datu ievade'!E37</f>
        <v>0</v>
      </c>
      <c r="F117" s="214">
        <f>'2. Datu ievade'!H37</f>
        <v>0</v>
      </c>
      <c r="H117" s="215">
        <f>IF(AND($E117&gt;0,$F117&gt;0),'2. Datu ievade'!AG37,0)</f>
        <v>0</v>
      </c>
      <c r="I117" s="216">
        <f t="shared" si="66"/>
        <v>0</v>
      </c>
      <c r="J117" s="214">
        <f t="shared" si="67"/>
        <v>0</v>
      </c>
      <c r="K117" s="266">
        <f>IF(H117&gt;0,'3. Finanšu-statistiskās konst.'!C$31*'3. Finanšu-statistiskās konst.'!$C$6,0)</f>
        <v>0</v>
      </c>
      <c r="L117" s="214">
        <f t="shared" si="68"/>
        <v>0</v>
      </c>
      <c r="M117" s="216">
        <f t="shared" si="69"/>
        <v>0</v>
      </c>
      <c r="N117" s="214">
        <f t="shared" si="70"/>
        <v>0</v>
      </c>
      <c r="P117" s="215">
        <f>IF(AND($E117&gt;0,$F117&gt;0),'2. Datu ievade'!AH37,0)</f>
        <v>0</v>
      </c>
      <c r="Q117" s="216">
        <f t="shared" si="71"/>
        <v>0</v>
      </c>
      <c r="R117" s="214">
        <f t="shared" si="72"/>
        <v>0</v>
      </c>
      <c r="S117" s="214">
        <f>IF(P117&gt;0,'3. Finanšu-statistiskās konst.'!$C$33*'3. Finanšu-statistiskās konst.'!$C$6,0)</f>
        <v>0</v>
      </c>
      <c r="T117" s="214">
        <f t="shared" si="73"/>
        <v>0</v>
      </c>
      <c r="U117" s="216">
        <f t="shared" si="74"/>
        <v>0</v>
      </c>
      <c r="V117" s="216">
        <f t="shared" si="75"/>
        <v>0</v>
      </c>
      <c r="X117" s="215">
        <f>IF(AND($E117&gt;0,$F117&gt;0),'2. Datu ievade'!AI37,0)</f>
        <v>0</v>
      </c>
      <c r="Y117" s="216">
        <f t="shared" si="76"/>
        <v>0</v>
      </c>
      <c r="Z117" s="214">
        <f t="shared" si="77"/>
        <v>0</v>
      </c>
      <c r="AA117" s="214">
        <f>IF(X117&gt;0,'3. Finanšu-statistiskās konst.'!$C$34*'3. Finanšu-statistiskās konst.'!$C$6,0)</f>
        <v>0</v>
      </c>
      <c r="AB117" s="214">
        <f t="shared" si="78"/>
        <v>0</v>
      </c>
      <c r="AC117" s="216">
        <f t="shared" si="79"/>
        <v>0</v>
      </c>
      <c r="AD117" s="214">
        <f t="shared" si="80"/>
        <v>0</v>
      </c>
      <c r="AF117" s="215">
        <f>IF(AND($E117&gt;0,$F117&gt;0),'2. Datu ievade'!AJ37,0)</f>
        <v>0</v>
      </c>
      <c r="AG117" s="216">
        <f t="shared" si="81"/>
        <v>0</v>
      </c>
      <c r="AH117" s="214">
        <f t="shared" si="82"/>
        <v>0</v>
      </c>
      <c r="AI117" s="214">
        <f>IF(AF117&gt;0,'3. Finanšu-statistiskās konst.'!$C$35*'3. Finanšu-statistiskās konst.'!$C$6,0)</f>
        <v>0</v>
      </c>
      <c r="AJ117" s="214">
        <f t="shared" si="83"/>
        <v>0</v>
      </c>
      <c r="AK117" s="216">
        <f t="shared" si="84"/>
        <v>0</v>
      </c>
      <c r="AL117" s="214">
        <f t="shared" si="85"/>
        <v>0</v>
      </c>
      <c r="AN117" s="215">
        <f>IF(AND($E117&gt;0,$F117&gt;0),'2. Datu ievade'!AK37,0)</f>
        <v>0</v>
      </c>
      <c r="AO117" s="216">
        <f t="shared" si="86"/>
        <v>0</v>
      </c>
      <c r="AP117" s="214">
        <f t="shared" si="87"/>
        <v>0</v>
      </c>
      <c r="AQ117" s="214">
        <f>IF(AN117&gt;0,'3. Finanšu-statistiskās konst.'!$C$36*'3. Finanšu-statistiskās konst.'!$C$6,0)</f>
        <v>0</v>
      </c>
      <c r="AR117" s="214">
        <f t="shared" si="88"/>
        <v>0</v>
      </c>
      <c r="AS117" s="216">
        <f t="shared" si="89"/>
        <v>0</v>
      </c>
      <c r="AT117" s="214">
        <f t="shared" si="90"/>
        <v>0</v>
      </c>
      <c r="AV117" s="214">
        <f t="shared" si="91"/>
        <v>0</v>
      </c>
      <c r="AW117" s="214">
        <f>IF(AND($E117&gt;0,$F117&gt;0),'2. Datu ievade'!AL37,0)</f>
        <v>0</v>
      </c>
      <c r="AY117" s="214">
        <f t="shared" si="92"/>
        <v>0</v>
      </c>
      <c r="AZ117" s="214">
        <f>IF(AND($E117&gt;0,$F117&gt;0),'2. Datu ievade'!AM37,0)</f>
        <v>0</v>
      </c>
      <c r="BB117" s="214">
        <f t="shared" si="93"/>
        <v>0</v>
      </c>
      <c r="BC117" s="214">
        <f>IF(AND($E117&gt;0,$F117&gt;0),'2. Datu ievade'!AN37,0)</f>
        <v>0</v>
      </c>
    </row>
    <row r="118" spans="2:55" s="205" customFormat="1" x14ac:dyDescent="0.25">
      <c r="B118" s="298" t="str">
        <f>'2. Datu ievade'!B38:D38</f>
        <v xml:space="preserve">2. lietotāja definēta papildus ģeotelpiskā vienība ekosistēmas/apakšsistēmas līmenī*  </v>
      </c>
      <c r="C118" s="299"/>
      <c r="D118" s="300"/>
      <c r="E118" s="213">
        <f>'2. Datu ievade'!E38</f>
        <v>0</v>
      </c>
      <c r="F118" s="214">
        <f>'2. Datu ievade'!H38</f>
        <v>0</v>
      </c>
      <c r="H118" s="215">
        <f>IF(AND($E118&gt;0,$F118&gt;0),'2. Datu ievade'!AG38,0)</f>
        <v>0</v>
      </c>
      <c r="I118" s="216">
        <f t="shared" si="66"/>
        <v>0</v>
      </c>
      <c r="J118" s="214">
        <f t="shared" si="67"/>
        <v>0</v>
      </c>
      <c r="K118" s="266">
        <f>IF(H118&gt;0,'3. Finanšu-statistiskās konst.'!C$31*'3. Finanšu-statistiskās konst.'!$C$6,0)</f>
        <v>0</v>
      </c>
      <c r="L118" s="214">
        <f t="shared" si="68"/>
        <v>0</v>
      </c>
      <c r="M118" s="216">
        <f t="shared" si="69"/>
        <v>0</v>
      </c>
      <c r="N118" s="214">
        <f t="shared" si="70"/>
        <v>0</v>
      </c>
      <c r="P118" s="215">
        <f>IF(AND($E118&gt;0,$F118&gt;0),'2. Datu ievade'!AH38,0)</f>
        <v>0</v>
      </c>
      <c r="Q118" s="216">
        <f t="shared" si="71"/>
        <v>0</v>
      </c>
      <c r="R118" s="214">
        <f t="shared" si="72"/>
        <v>0</v>
      </c>
      <c r="S118" s="214">
        <f>IF(P118&gt;0,'3. Finanšu-statistiskās konst.'!$C$33*'3. Finanšu-statistiskās konst.'!$C$6,0)</f>
        <v>0</v>
      </c>
      <c r="T118" s="214">
        <f t="shared" si="73"/>
        <v>0</v>
      </c>
      <c r="U118" s="216">
        <f t="shared" si="74"/>
        <v>0</v>
      </c>
      <c r="V118" s="216">
        <f t="shared" si="75"/>
        <v>0</v>
      </c>
      <c r="X118" s="215">
        <f>IF(AND($E118&gt;0,$F118&gt;0),'2. Datu ievade'!AI38,0)</f>
        <v>0</v>
      </c>
      <c r="Y118" s="216">
        <f t="shared" si="76"/>
        <v>0</v>
      </c>
      <c r="Z118" s="214">
        <f t="shared" si="77"/>
        <v>0</v>
      </c>
      <c r="AA118" s="214">
        <f>IF(X118&gt;0,'3. Finanšu-statistiskās konst.'!$C$34*'3. Finanšu-statistiskās konst.'!$C$6,0)</f>
        <v>0</v>
      </c>
      <c r="AB118" s="214">
        <f t="shared" si="78"/>
        <v>0</v>
      </c>
      <c r="AC118" s="216">
        <f t="shared" si="79"/>
        <v>0</v>
      </c>
      <c r="AD118" s="214">
        <f t="shared" si="80"/>
        <v>0</v>
      </c>
      <c r="AF118" s="215">
        <f>IF(AND($E118&gt;0,$F118&gt;0),'2. Datu ievade'!AJ38,0)</f>
        <v>0</v>
      </c>
      <c r="AG118" s="216">
        <f t="shared" si="81"/>
        <v>0</v>
      </c>
      <c r="AH118" s="214">
        <f t="shared" si="82"/>
        <v>0</v>
      </c>
      <c r="AI118" s="214">
        <f>IF(AF118&gt;0,'3. Finanšu-statistiskās konst.'!$C$35*'3. Finanšu-statistiskās konst.'!$C$6,0)</f>
        <v>0</v>
      </c>
      <c r="AJ118" s="214">
        <f t="shared" si="83"/>
        <v>0</v>
      </c>
      <c r="AK118" s="216">
        <f t="shared" si="84"/>
        <v>0</v>
      </c>
      <c r="AL118" s="214">
        <f t="shared" si="85"/>
        <v>0</v>
      </c>
      <c r="AN118" s="215">
        <f>IF(AND($E118&gt;0,$F118&gt;0),'2. Datu ievade'!AK38,0)</f>
        <v>0</v>
      </c>
      <c r="AO118" s="216">
        <f t="shared" si="86"/>
        <v>0</v>
      </c>
      <c r="AP118" s="214">
        <f t="shared" si="87"/>
        <v>0</v>
      </c>
      <c r="AQ118" s="214">
        <f>IF(AN118&gt;0,'3. Finanšu-statistiskās konst.'!$C$36*'3. Finanšu-statistiskās konst.'!$C$6,0)</f>
        <v>0</v>
      </c>
      <c r="AR118" s="214">
        <f t="shared" si="88"/>
        <v>0</v>
      </c>
      <c r="AS118" s="216">
        <f t="shared" si="89"/>
        <v>0</v>
      </c>
      <c r="AT118" s="214">
        <f t="shared" si="90"/>
        <v>0</v>
      </c>
      <c r="AV118" s="214">
        <f t="shared" si="91"/>
        <v>0</v>
      </c>
      <c r="AW118" s="214">
        <f>IF(AND($E118&gt;0,$F118&gt;0),'2. Datu ievade'!AL38,0)</f>
        <v>0</v>
      </c>
      <c r="AY118" s="214">
        <f t="shared" si="92"/>
        <v>0</v>
      </c>
      <c r="AZ118" s="214">
        <f>IF(AND($E118&gt;0,$F118&gt;0),'2. Datu ievade'!AM38,0)</f>
        <v>0</v>
      </c>
      <c r="BB118" s="214">
        <f t="shared" si="93"/>
        <v>0</v>
      </c>
      <c r="BC118" s="214">
        <f>IF(AND($E118&gt;0,$F118&gt;0),'2. Datu ievade'!AN38,0)</f>
        <v>0</v>
      </c>
    </row>
    <row r="119" spans="2:55" s="205" customFormat="1" x14ac:dyDescent="0.25">
      <c r="B119" s="298" t="str">
        <f>'2. Datu ievade'!B39:D39</f>
        <v xml:space="preserve">3. lietotāja definēta papildus ģeotelpiskā vienība ekosistēmas/apakšsistēmas līmenī*  </v>
      </c>
      <c r="C119" s="299"/>
      <c r="D119" s="300"/>
      <c r="E119" s="213">
        <f>'2. Datu ievade'!E39</f>
        <v>0</v>
      </c>
      <c r="F119" s="214">
        <f>'2. Datu ievade'!H39</f>
        <v>0</v>
      </c>
      <c r="H119" s="215">
        <f>IF(AND($E119&gt;0,$F119&gt;0),'2. Datu ievade'!AG39,0)</f>
        <v>0</v>
      </c>
      <c r="I119" s="216">
        <f t="shared" si="66"/>
        <v>0</v>
      </c>
      <c r="J119" s="214">
        <f t="shared" si="67"/>
        <v>0</v>
      </c>
      <c r="K119" s="266">
        <f>IF(H119&gt;0,'3. Finanšu-statistiskās konst.'!C$31*'3. Finanšu-statistiskās konst.'!$C$6,0)</f>
        <v>0</v>
      </c>
      <c r="L119" s="214">
        <f t="shared" si="68"/>
        <v>0</v>
      </c>
      <c r="M119" s="216">
        <f t="shared" si="69"/>
        <v>0</v>
      </c>
      <c r="N119" s="214">
        <f t="shared" si="70"/>
        <v>0</v>
      </c>
      <c r="P119" s="215">
        <f>IF(AND($E119&gt;0,$F119&gt;0),'2. Datu ievade'!AH39,0)</f>
        <v>0</v>
      </c>
      <c r="Q119" s="216">
        <f t="shared" si="71"/>
        <v>0</v>
      </c>
      <c r="R119" s="214">
        <f t="shared" si="72"/>
        <v>0</v>
      </c>
      <c r="S119" s="214">
        <f>IF(P119&gt;0,'3. Finanšu-statistiskās konst.'!$C$33*'3. Finanšu-statistiskās konst.'!$C$6,0)</f>
        <v>0</v>
      </c>
      <c r="T119" s="214">
        <f t="shared" si="73"/>
        <v>0</v>
      </c>
      <c r="U119" s="216">
        <f t="shared" si="74"/>
        <v>0</v>
      </c>
      <c r="V119" s="216">
        <f t="shared" si="75"/>
        <v>0</v>
      </c>
      <c r="X119" s="215">
        <f>IF(AND($E119&gt;0,$F119&gt;0),'2. Datu ievade'!AI39,0)</f>
        <v>0</v>
      </c>
      <c r="Y119" s="216">
        <f t="shared" si="76"/>
        <v>0</v>
      </c>
      <c r="Z119" s="214">
        <f t="shared" si="77"/>
        <v>0</v>
      </c>
      <c r="AA119" s="214">
        <f>IF(X119&gt;0,'3. Finanšu-statistiskās konst.'!$C$34*'3. Finanšu-statistiskās konst.'!$C$6,0)</f>
        <v>0</v>
      </c>
      <c r="AB119" s="214">
        <f t="shared" si="78"/>
        <v>0</v>
      </c>
      <c r="AC119" s="216">
        <f t="shared" si="79"/>
        <v>0</v>
      </c>
      <c r="AD119" s="214">
        <f t="shared" si="80"/>
        <v>0</v>
      </c>
      <c r="AF119" s="215">
        <f>IF(AND($E119&gt;0,$F119&gt;0),'2. Datu ievade'!AJ39,0)</f>
        <v>0</v>
      </c>
      <c r="AG119" s="216">
        <f t="shared" si="81"/>
        <v>0</v>
      </c>
      <c r="AH119" s="214">
        <f t="shared" si="82"/>
        <v>0</v>
      </c>
      <c r="AI119" s="214">
        <f>IF(AF119&gt;0,'3. Finanšu-statistiskās konst.'!$C$35*'3. Finanšu-statistiskās konst.'!$C$6,0)</f>
        <v>0</v>
      </c>
      <c r="AJ119" s="214">
        <f t="shared" si="83"/>
        <v>0</v>
      </c>
      <c r="AK119" s="216">
        <f t="shared" si="84"/>
        <v>0</v>
      </c>
      <c r="AL119" s="214">
        <f t="shared" si="85"/>
        <v>0</v>
      </c>
      <c r="AN119" s="215">
        <f>IF(AND($E119&gt;0,$F119&gt;0),'2. Datu ievade'!AK39,0)</f>
        <v>0</v>
      </c>
      <c r="AO119" s="216">
        <f t="shared" si="86"/>
        <v>0</v>
      </c>
      <c r="AP119" s="214">
        <f t="shared" si="87"/>
        <v>0</v>
      </c>
      <c r="AQ119" s="214">
        <f>IF(AN119&gt;0,'3. Finanšu-statistiskās konst.'!$C$36*'3. Finanšu-statistiskās konst.'!$C$6,0)</f>
        <v>0</v>
      </c>
      <c r="AR119" s="214">
        <f t="shared" si="88"/>
        <v>0</v>
      </c>
      <c r="AS119" s="216">
        <f t="shared" si="89"/>
        <v>0</v>
      </c>
      <c r="AT119" s="214">
        <f t="shared" si="90"/>
        <v>0</v>
      </c>
      <c r="AV119" s="214">
        <f t="shared" si="91"/>
        <v>0</v>
      </c>
      <c r="AW119" s="214">
        <f>IF(AND($E119&gt;0,$F119&gt;0),'2. Datu ievade'!AL39,0)</f>
        <v>0</v>
      </c>
      <c r="AY119" s="214">
        <f t="shared" si="92"/>
        <v>0</v>
      </c>
      <c r="AZ119" s="214">
        <f>IF(AND($E119&gt;0,$F119&gt;0),'2. Datu ievade'!AM39,0)</f>
        <v>0</v>
      </c>
      <c r="BB119" s="214">
        <f t="shared" si="93"/>
        <v>0</v>
      </c>
      <c r="BC119" s="214">
        <f>IF(AND($E119&gt;0,$F119&gt;0),'2. Datu ievade'!AN39,0)</f>
        <v>0</v>
      </c>
    </row>
    <row r="120" spans="2:55" s="205" customFormat="1" x14ac:dyDescent="0.25">
      <c r="B120" s="298" t="str">
        <f>'2. Datu ievade'!B40:D40</f>
        <v xml:space="preserve">4. lietotāja definēta papildus ģeotelpiskā vienība ekosistēmas/apakšsistēmas līmenī*  </v>
      </c>
      <c r="C120" s="299"/>
      <c r="D120" s="300"/>
      <c r="E120" s="213">
        <f>'2. Datu ievade'!E40</f>
        <v>0</v>
      </c>
      <c r="F120" s="214">
        <f>'2. Datu ievade'!H40</f>
        <v>0</v>
      </c>
      <c r="H120" s="215">
        <f>IF(AND($E120&gt;0,$F120&gt;0),'2. Datu ievade'!AG40,0)</f>
        <v>0</v>
      </c>
      <c r="I120" s="216">
        <f t="shared" si="66"/>
        <v>0</v>
      </c>
      <c r="J120" s="214">
        <f t="shared" si="67"/>
        <v>0</v>
      </c>
      <c r="K120" s="266">
        <f>IF(H120&gt;0,'3. Finanšu-statistiskās konst.'!C$31*'3. Finanšu-statistiskās konst.'!$C$6,0)</f>
        <v>0</v>
      </c>
      <c r="L120" s="214">
        <f t="shared" si="68"/>
        <v>0</v>
      </c>
      <c r="M120" s="216">
        <f t="shared" si="69"/>
        <v>0</v>
      </c>
      <c r="N120" s="214">
        <f t="shared" si="70"/>
        <v>0</v>
      </c>
      <c r="P120" s="215">
        <f>IF(AND($E120&gt;0,$F120&gt;0),'2. Datu ievade'!AH40,0)</f>
        <v>0</v>
      </c>
      <c r="Q120" s="216">
        <f t="shared" si="71"/>
        <v>0</v>
      </c>
      <c r="R120" s="214">
        <f t="shared" si="72"/>
        <v>0</v>
      </c>
      <c r="S120" s="214">
        <f>IF(P120&gt;0,'3. Finanšu-statistiskās konst.'!$C$33*'3. Finanšu-statistiskās konst.'!$C$6,0)</f>
        <v>0</v>
      </c>
      <c r="T120" s="214">
        <f t="shared" si="73"/>
        <v>0</v>
      </c>
      <c r="U120" s="216">
        <f t="shared" si="74"/>
        <v>0</v>
      </c>
      <c r="V120" s="216">
        <f t="shared" si="75"/>
        <v>0</v>
      </c>
      <c r="X120" s="215">
        <f>IF(AND($E120&gt;0,$F120&gt;0),'2. Datu ievade'!AI40,0)</f>
        <v>0</v>
      </c>
      <c r="Y120" s="216">
        <f t="shared" si="76"/>
        <v>0</v>
      </c>
      <c r="Z120" s="214">
        <f t="shared" si="77"/>
        <v>0</v>
      </c>
      <c r="AA120" s="214">
        <f>IF(X120&gt;0,'3. Finanšu-statistiskās konst.'!$C$34*'3. Finanšu-statistiskās konst.'!$C$6,0)</f>
        <v>0</v>
      </c>
      <c r="AB120" s="214">
        <f t="shared" si="78"/>
        <v>0</v>
      </c>
      <c r="AC120" s="216">
        <f t="shared" si="79"/>
        <v>0</v>
      </c>
      <c r="AD120" s="214">
        <f t="shared" si="80"/>
        <v>0</v>
      </c>
      <c r="AF120" s="215">
        <f>IF(AND($E120&gt;0,$F120&gt;0),'2. Datu ievade'!AJ40,0)</f>
        <v>0</v>
      </c>
      <c r="AG120" s="216">
        <f t="shared" si="81"/>
        <v>0</v>
      </c>
      <c r="AH120" s="214">
        <f t="shared" si="82"/>
        <v>0</v>
      </c>
      <c r="AI120" s="214">
        <f>IF(AF120&gt;0,'3. Finanšu-statistiskās konst.'!$C$35*'3. Finanšu-statistiskās konst.'!$C$6,0)</f>
        <v>0</v>
      </c>
      <c r="AJ120" s="214">
        <f t="shared" si="83"/>
        <v>0</v>
      </c>
      <c r="AK120" s="216">
        <f t="shared" si="84"/>
        <v>0</v>
      </c>
      <c r="AL120" s="214">
        <f t="shared" si="85"/>
        <v>0</v>
      </c>
      <c r="AN120" s="215">
        <f>IF(AND($E120&gt;0,$F120&gt;0),'2. Datu ievade'!AK40,0)</f>
        <v>0</v>
      </c>
      <c r="AO120" s="216">
        <f t="shared" si="86"/>
        <v>0</v>
      </c>
      <c r="AP120" s="214">
        <f t="shared" si="87"/>
        <v>0</v>
      </c>
      <c r="AQ120" s="214">
        <f>IF(AN120&gt;0,'3. Finanšu-statistiskās konst.'!$C$36*'3. Finanšu-statistiskās konst.'!$C$6,0)</f>
        <v>0</v>
      </c>
      <c r="AR120" s="214">
        <f t="shared" si="88"/>
        <v>0</v>
      </c>
      <c r="AS120" s="216">
        <f t="shared" si="89"/>
        <v>0</v>
      </c>
      <c r="AT120" s="214">
        <f t="shared" si="90"/>
        <v>0</v>
      </c>
      <c r="AV120" s="214">
        <f t="shared" si="91"/>
        <v>0</v>
      </c>
      <c r="AW120" s="214">
        <f>IF(AND($E120&gt;0,$F120&gt;0),'2. Datu ievade'!AL40,0)</f>
        <v>0</v>
      </c>
      <c r="AY120" s="214">
        <f t="shared" si="92"/>
        <v>0</v>
      </c>
      <c r="AZ120" s="214">
        <f>IF(AND($E120&gt;0,$F120&gt;0),'2. Datu ievade'!AM40,0)</f>
        <v>0</v>
      </c>
      <c r="BB120" s="214">
        <f t="shared" si="93"/>
        <v>0</v>
      </c>
      <c r="BC120" s="214">
        <f>IF(AND($E120&gt;0,$F120&gt;0),'2. Datu ievade'!AN40,0)</f>
        <v>0</v>
      </c>
    </row>
    <row r="121" spans="2:55" s="205" customFormat="1" ht="8.1" customHeight="1" x14ac:dyDescent="0.25">
      <c r="E121" s="218"/>
      <c r="F121" s="219"/>
      <c r="H121" s="218"/>
      <c r="I121" s="219"/>
      <c r="J121" s="219"/>
      <c r="K121" s="219"/>
      <c r="L121" s="219"/>
      <c r="M121" s="219"/>
      <c r="N121" s="219"/>
      <c r="P121" s="218"/>
      <c r="Q121" s="219"/>
      <c r="R121" s="219"/>
      <c r="S121" s="219"/>
      <c r="T121" s="219"/>
      <c r="U121" s="219"/>
      <c r="V121" s="219"/>
      <c r="X121" s="218"/>
      <c r="Y121" s="218"/>
      <c r="Z121" s="219"/>
      <c r="AA121" s="219"/>
      <c r="AB121" s="219"/>
      <c r="AC121" s="219"/>
      <c r="AD121" s="219"/>
      <c r="AF121" s="218"/>
      <c r="AG121" s="218"/>
      <c r="AH121" s="219"/>
      <c r="AI121" s="219"/>
      <c r="AJ121" s="219"/>
      <c r="AK121" s="219"/>
      <c r="AL121" s="219"/>
      <c r="AN121" s="218"/>
      <c r="AO121" s="218"/>
      <c r="AP121" s="219"/>
      <c r="AQ121" s="219"/>
      <c r="AR121" s="219"/>
      <c r="AS121" s="219"/>
      <c r="AT121" s="219"/>
    </row>
    <row r="122" spans="2:55" s="220" customFormat="1" x14ac:dyDescent="0.25">
      <c r="D122" s="221" t="str">
        <f>D81</f>
        <v>KOPĀ:</v>
      </c>
      <c r="E122" s="222"/>
      <c r="F122" s="223">
        <f>SUM(F89:F121)</f>
        <v>132.85000000000002</v>
      </c>
      <c r="H122" s="222"/>
      <c r="I122" s="223">
        <f>SUM(I89:I120)</f>
        <v>1319.8249999999998</v>
      </c>
      <c r="J122" s="223"/>
      <c r="K122" s="223"/>
      <c r="L122" s="223"/>
      <c r="M122" s="223">
        <f t="shared" ref="M122" si="94">SUM(M89:M120)</f>
        <v>1319.8249999999996</v>
      </c>
      <c r="N122" s="223">
        <f>M122/F122</f>
        <v>9.9347007903650688</v>
      </c>
      <c r="P122" s="222"/>
      <c r="Q122" s="223">
        <f>SUM(Q89:Q120)</f>
        <v>237788.215</v>
      </c>
      <c r="R122" s="223">
        <f>SUM(R89:R120)</f>
        <v>391.38</v>
      </c>
      <c r="S122" s="223"/>
      <c r="T122" s="223"/>
      <c r="U122" s="223">
        <f t="shared" ref="U122" si="95">SUM(U89:U120)</f>
        <v>237788.21499999997</v>
      </c>
      <c r="V122" s="223">
        <f>U122/F122</f>
        <v>1789.8999999999994</v>
      </c>
      <c r="X122" s="222"/>
      <c r="Y122" s="223">
        <f>SUM(Y89:Y120)</f>
        <v>16.314350000000001</v>
      </c>
      <c r="Z122" s="223">
        <f>SUM(Z89:Z120)</f>
        <v>252.78</v>
      </c>
      <c r="AA122" s="223"/>
      <c r="AB122" s="223"/>
      <c r="AC122" s="223">
        <f t="shared" ref="AC122" si="96">SUM(AC89:AC120)</f>
        <v>16.314350000000001</v>
      </c>
      <c r="AD122" s="223">
        <f>AC122/$F122</f>
        <v>0.12280278509597289</v>
      </c>
      <c r="AF122" s="222"/>
      <c r="AG122" s="223">
        <f>SUM(AG89:AG120)</f>
        <v>76.910399999999996</v>
      </c>
      <c r="AH122" s="223">
        <f>SUM(AH89:AH120)</f>
        <v>138.80000000000001</v>
      </c>
      <c r="AI122" s="223"/>
      <c r="AJ122" s="223"/>
      <c r="AK122" s="223">
        <f t="shared" ref="AK122" si="97">SUM(AK89:AK120)</f>
        <v>76.910399999999996</v>
      </c>
      <c r="AL122" s="223">
        <f>AK122/$F122</f>
        <v>0.57892660895747072</v>
      </c>
      <c r="AN122" s="222"/>
      <c r="AO122" s="223">
        <f>SUM(AO89:AO120)</f>
        <v>229934.068</v>
      </c>
      <c r="AP122" s="223">
        <f>SUM(AP89:AP120)</f>
        <v>665.15</v>
      </c>
      <c r="AQ122" s="223"/>
      <c r="AR122" s="223"/>
      <c r="AS122" s="223">
        <f t="shared" ref="AS122" si="98">SUM(AS89:AS120)</f>
        <v>229934.06799999997</v>
      </c>
      <c r="AT122" s="223">
        <f>AS122/$F122</f>
        <v>1730.7795859992468</v>
      </c>
      <c r="AV122" s="223">
        <f>SUM(AV89:AV120)</f>
        <v>0</v>
      </c>
      <c r="AW122" s="223">
        <f>AV122/F122</f>
        <v>0</v>
      </c>
      <c r="AY122" s="223">
        <f>SUM(AY89:AY120)</f>
        <v>0</v>
      </c>
      <c r="AZ122" s="223">
        <f>AY122/F122</f>
        <v>0</v>
      </c>
      <c r="BB122" s="223">
        <f>SUM(BB89:BB120)</f>
        <v>0</v>
      </c>
      <c r="BC122" s="223">
        <f>BB122/F122</f>
        <v>0</v>
      </c>
    </row>
  </sheetData>
  <sheetProtection algorithmName="SHA-512" hashValue="X9wZD2Ab9SKSDLHMhqwX4ajsZvyaNxXOxSKSvrmdTM8Jj7UZ5sGUpyN2ziVn/UlJe7SeQ/gKZpp30ShPtueenA==" saltValue="kpbj1S9MJRVEIj5tWVq+jQ==" spinCount="100000" sheet="1" objects="1" scenarios="1"/>
  <mergeCells count="135">
    <mergeCell ref="B26:D26"/>
    <mergeCell ref="B27:B34"/>
    <mergeCell ref="B117:D117"/>
    <mergeCell ref="C111:D111"/>
    <mergeCell ref="C112:D112"/>
    <mergeCell ref="C113:D113"/>
    <mergeCell ref="C114:D114"/>
    <mergeCell ref="C115:D115"/>
    <mergeCell ref="C73:D73"/>
    <mergeCell ref="C74:D74"/>
    <mergeCell ref="B76:D76"/>
    <mergeCell ref="C91:D91"/>
    <mergeCell ref="C92:D92"/>
    <mergeCell ref="B77:D77"/>
    <mergeCell ref="B78:D78"/>
    <mergeCell ref="B79:D79"/>
    <mergeCell ref="B84:F84"/>
    <mergeCell ref="B85:F85"/>
    <mergeCell ref="B86:F86"/>
    <mergeCell ref="B87:F87"/>
    <mergeCell ref="B88:D88"/>
    <mergeCell ref="B89:D89"/>
    <mergeCell ref="B90:B94"/>
    <mergeCell ref="C90:D90"/>
    <mergeCell ref="B36:D36"/>
    <mergeCell ref="B37:D37"/>
    <mergeCell ref="B38:D38"/>
    <mergeCell ref="C27:D27"/>
    <mergeCell ref="C28:D28"/>
    <mergeCell ref="C34:D34"/>
    <mergeCell ref="C29:D29"/>
    <mergeCell ref="C30:D30"/>
    <mergeCell ref="C31:D31"/>
    <mergeCell ref="C32:D32"/>
    <mergeCell ref="C33:D33"/>
    <mergeCell ref="B35:D35"/>
    <mergeCell ref="B2:F2"/>
    <mergeCell ref="B3:F3"/>
    <mergeCell ref="C19:C20"/>
    <mergeCell ref="C21:C22"/>
    <mergeCell ref="B13:B18"/>
    <mergeCell ref="C18:D18"/>
    <mergeCell ref="B5:F5"/>
    <mergeCell ref="B6:D6"/>
    <mergeCell ref="B7:D7"/>
    <mergeCell ref="B8:B12"/>
    <mergeCell ref="C8:D8"/>
    <mergeCell ref="C12:D12"/>
    <mergeCell ref="B4:F4"/>
    <mergeCell ref="C17:D17"/>
    <mergeCell ref="B19:B25"/>
    <mergeCell ref="C23:D23"/>
    <mergeCell ref="C24:D24"/>
    <mergeCell ref="C25:D25"/>
    <mergeCell ref="C9:D9"/>
    <mergeCell ref="C10:D10"/>
    <mergeCell ref="C11:D11"/>
    <mergeCell ref="C13:C15"/>
    <mergeCell ref="C16:D16"/>
    <mergeCell ref="B43:F43"/>
    <mergeCell ref="B44:F44"/>
    <mergeCell ref="B45:F45"/>
    <mergeCell ref="B46:F46"/>
    <mergeCell ref="B47:D47"/>
    <mergeCell ref="B48:D48"/>
    <mergeCell ref="B49:B53"/>
    <mergeCell ref="C49:D49"/>
    <mergeCell ref="C53:D53"/>
    <mergeCell ref="B54:B59"/>
    <mergeCell ref="C59:D59"/>
    <mergeCell ref="C50:D50"/>
    <mergeCell ref="C51:D51"/>
    <mergeCell ref="C52:D52"/>
    <mergeCell ref="C54:C56"/>
    <mergeCell ref="C57:D57"/>
    <mergeCell ref="C58:D58"/>
    <mergeCell ref="C60:C61"/>
    <mergeCell ref="C75:D75"/>
    <mergeCell ref="B60:B66"/>
    <mergeCell ref="C64:D64"/>
    <mergeCell ref="C65:D65"/>
    <mergeCell ref="C66:D66"/>
    <mergeCell ref="C70:D70"/>
    <mergeCell ref="C71:D71"/>
    <mergeCell ref="C72:D72"/>
    <mergeCell ref="B67:D67"/>
    <mergeCell ref="B68:B75"/>
    <mergeCell ref="B118:D118"/>
    <mergeCell ref="B119:D119"/>
    <mergeCell ref="B120:D120"/>
    <mergeCell ref="AN87:AT87"/>
    <mergeCell ref="AF87:AL87"/>
    <mergeCell ref="X87:AD87"/>
    <mergeCell ref="P87:V87"/>
    <mergeCell ref="H87:N87"/>
    <mergeCell ref="C109:D109"/>
    <mergeCell ref="C110:D110"/>
    <mergeCell ref="C116:D116"/>
    <mergeCell ref="B95:B100"/>
    <mergeCell ref="C100:D100"/>
    <mergeCell ref="C101:C102"/>
    <mergeCell ref="C103:C104"/>
    <mergeCell ref="C95:C97"/>
    <mergeCell ref="C98:D98"/>
    <mergeCell ref="C99:D99"/>
    <mergeCell ref="B101:B107"/>
    <mergeCell ref="C105:D105"/>
    <mergeCell ref="C106:D106"/>
    <mergeCell ref="C107:D107"/>
    <mergeCell ref="C94:D94"/>
    <mergeCell ref="C93:D93"/>
    <mergeCell ref="B108:D108"/>
    <mergeCell ref="B109:B116"/>
    <mergeCell ref="AV87:AW87"/>
    <mergeCell ref="AY87:AZ87"/>
    <mergeCell ref="BB87:BC87"/>
    <mergeCell ref="AV5:AW5"/>
    <mergeCell ref="AY5:AZ5"/>
    <mergeCell ref="BB5:BC5"/>
    <mergeCell ref="AV46:AW46"/>
    <mergeCell ref="AY46:AZ46"/>
    <mergeCell ref="BB46:BC46"/>
    <mergeCell ref="H5:N5"/>
    <mergeCell ref="P5:V5"/>
    <mergeCell ref="X5:AD5"/>
    <mergeCell ref="AN5:AT5"/>
    <mergeCell ref="AF5:AL5"/>
    <mergeCell ref="H46:N46"/>
    <mergeCell ref="P46:V46"/>
    <mergeCell ref="X46:AD46"/>
    <mergeCell ref="AF46:AL46"/>
    <mergeCell ref="AN46:AT46"/>
    <mergeCell ref="C62:C63"/>
    <mergeCell ref="C68:D68"/>
    <mergeCell ref="C69:D69"/>
  </mergeCells>
  <pageMargins left="0.23622047244094491" right="0.23622047244094491" top="0.74803149606299213" bottom="0.74803149606299213" header="0.31496062992125984" footer="0.31496062992125984"/>
  <pageSetup paperSize="9" scale="54" fitToWidth="2" orientation="landscape" horizontalDpi="0" verticalDpi="0" r:id="rId1"/>
  <headerFooter>
    <oddFoote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Titullapa</vt:lpstr>
      <vt:lpstr>Saturs</vt:lpstr>
      <vt:lpstr>1. Modeļa apraksts</vt:lpstr>
      <vt:lpstr>2. Datu ievade</vt:lpstr>
      <vt:lpstr>3. Finanšu-statistiskās konst.</vt:lpstr>
      <vt:lpstr>S3-hid</vt:lpstr>
      <vt:lpstr>4. Nodrošinājuma EP</vt:lpstr>
      <vt:lpstr>5. Regulējošie EP</vt:lpstr>
      <vt:lpstr>6. Kultūras EP</vt:lpstr>
      <vt:lpstr>S-tmp</vt:lpstr>
      <vt:lpstr>3. S1 Kopsavilkums</vt:lpstr>
      <vt:lpstr>4. S2 Kopsavilkums</vt:lpstr>
      <vt:lpstr>5. S3 Kopsavilkums</vt:lpstr>
      <vt:lpstr>inputlists-hid</vt:lpstr>
      <vt:lpstr>6. Datu vizualizācija</vt:lpstr>
      <vt:lpstr>10.2.Datu vizualizācija</vt:lpstr>
      <vt:lpstr>vizual-hid</vt:lpstr>
      <vt:lpstr>validacija-hid</vt:lpstr>
      <vt:lpstr>7. Indikatoru apraksts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Ardenis</dc:creator>
  <cp:lastModifiedBy>Aija Persevica</cp:lastModifiedBy>
  <cp:lastPrinted>2016-12-08T14:18:25Z</cp:lastPrinted>
  <dcterms:created xsi:type="dcterms:W3CDTF">2016-11-01T08:31:31Z</dcterms:created>
  <dcterms:modified xsi:type="dcterms:W3CDTF">2018-11-29T08:45:36Z</dcterms:modified>
</cp:coreProperties>
</file>